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50" firstSheet="1" activeTab="2"/>
  </bookViews>
  <sheets>
    <sheet name="Case①　Valuation（セグメント毎マルチプル） " sheetId="1" r:id="rId1"/>
    <sheet name="セグメント別マルチプル" sheetId="2" r:id="rId2"/>
    <sheet name="Case② Valuation（不動産事業は収益還元）" sheetId="3" r:id="rId3"/>
    <sheet name="不動産事業NOI評価" sheetId="4" r:id="rId4"/>
  </sheets>
  <definedNames/>
  <calcPr fullCalcOnLoad="1"/>
</workbook>
</file>

<file path=xl/sharedStrings.xml><?xml version="1.0" encoding="utf-8"?>
<sst xmlns="http://schemas.openxmlformats.org/spreadsheetml/2006/main" count="252" uniqueCount="144">
  <si>
    <r>
      <rPr>
        <sz val="11"/>
        <color indexed="8"/>
        <rFont val="ＭＳ Ｐゴシック"/>
        <family val="3"/>
      </rPr>
      <t>営業利益</t>
    </r>
  </si>
  <si>
    <t>EBITDA</t>
  </si>
  <si>
    <t>ROA</t>
  </si>
  <si>
    <r>
      <t>EV</t>
    </r>
    <r>
      <rPr>
        <sz val="11"/>
        <color indexed="8"/>
        <rFont val="ＭＳ Ｐゴシック"/>
        <family val="3"/>
      </rPr>
      <t>（企業価値）</t>
    </r>
  </si>
  <si>
    <r>
      <t>Net</t>
    </r>
    <r>
      <rPr>
        <sz val="11"/>
        <color indexed="8"/>
        <rFont val="ＭＳ Ｐゴシック"/>
        <family val="3"/>
      </rPr>
      <t>有利子負債</t>
    </r>
  </si>
  <si>
    <r>
      <rPr>
        <sz val="11"/>
        <color indexed="8"/>
        <rFont val="ＭＳ Ｐゴシック"/>
        <family val="3"/>
      </rPr>
      <t>①</t>
    </r>
  </si>
  <si>
    <r>
      <rPr>
        <sz val="11"/>
        <color indexed="8"/>
        <rFont val="ＭＳ Ｐゴシック"/>
        <family val="3"/>
      </rPr>
      <t>売上高</t>
    </r>
  </si>
  <si>
    <r>
      <rPr>
        <sz val="11"/>
        <color indexed="8"/>
        <rFont val="ＭＳ Ｐゴシック"/>
        <family val="3"/>
      </rPr>
      <t>修正営業利益</t>
    </r>
  </si>
  <si>
    <r>
      <rPr>
        <sz val="11"/>
        <color indexed="8"/>
        <rFont val="ＭＳ Ｐゴシック"/>
        <family val="3"/>
      </rPr>
      <t>減価償却費</t>
    </r>
  </si>
  <si>
    <r>
      <rPr>
        <i/>
        <sz val="10"/>
        <color indexed="8"/>
        <rFont val="ＭＳ Ｐゴシック"/>
        <family val="3"/>
      </rPr>
      <t>営業利益率</t>
    </r>
  </si>
  <si>
    <r>
      <rPr>
        <i/>
        <sz val="10"/>
        <color indexed="8"/>
        <rFont val="ＭＳ Ｐゴシック"/>
        <family val="3"/>
      </rPr>
      <t>資産</t>
    </r>
  </si>
  <si>
    <r>
      <rPr>
        <sz val="11"/>
        <color indexed="8"/>
        <rFont val="ＭＳ Ｐゴシック"/>
        <family val="3"/>
      </rPr>
      <t>有利子負債</t>
    </r>
  </si>
  <si>
    <r>
      <rPr>
        <sz val="11"/>
        <color indexed="8"/>
        <rFont val="ＭＳ Ｐゴシック"/>
        <family val="3"/>
      </rPr>
      <t>②</t>
    </r>
  </si>
  <si>
    <r>
      <rPr>
        <i/>
        <sz val="10"/>
        <color indexed="8"/>
        <rFont val="ＭＳ Ｐゴシック"/>
        <family val="3"/>
      </rPr>
      <t>②</t>
    </r>
    <r>
      <rPr>
        <i/>
        <sz val="10"/>
        <color indexed="8"/>
        <rFont val="Arial"/>
        <family val="2"/>
      </rPr>
      <t>/</t>
    </r>
    <r>
      <rPr>
        <i/>
        <sz val="10"/>
        <color indexed="8"/>
        <rFont val="ＭＳ Ｐゴシック"/>
        <family val="3"/>
      </rPr>
      <t>①</t>
    </r>
  </si>
  <si>
    <r>
      <t>EBITDA</t>
    </r>
    <r>
      <rPr>
        <i/>
        <sz val="10"/>
        <color indexed="8"/>
        <rFont val="ＭＳ Ｐゴシック"/>
        <family val="3"/>
      </rPr>
      <t>マージン</t>
    </r>
  </si>
  <si>
    <r>
      <t>EV/EBITDA</t>
    </r>
    <r>
      <rPr>
        <sz val="11"/>
        <color indexed="8"/>
        <rFont val="ＭＳ Ｐゴシック"/>
        <family val="3"/>
      </rPr>
      <t>マルチプル</t>
    </r>
  </si>
  <si>
    <t>現金及び現金同等物</t>
  </si>
  <si>
    <t>投資有価証券</t>
  </si>
  <si>
    <t>株式価値</t>
  </si>
  <si>
    <t>発行済株式数</t>
  </si>
  <si>
    <t>⑫</t>
  </si>
  <si>
    <t>⑬</t>
  </si>
  <si>
    <t>スティール買収提案価格</t>
  </si>
  <si>
    <t>スティール投資前の株価水準（※）</t>
  </si>
  <si>
    <r>
      <rPr>
        <sz val="11"/>
        <color indexed="8"/>
        <rFont val="ＭＳ Ｐゴシック"/>
        <family val="3"/>
      </rPr>
      <t>※</t>
    </r>
    <r>
      <rPr>
        <sz val="11"/>
        <color indexed="8"/>
        <rFont val="Arial"/>
        <family val="2"/>
      </rPr>
      <t>2003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Arial"/>
        <family val="2"/>
      </rPr>
      <t>1</t>
    </r>
    <r>
      <rPr>
        <sz val="11"/>
        <color indexed="8"/>
        <rFont val="ＭＳ Ｐゴシック"/>
        <family val="3"/>
      </rPr>
      <t>月～</t>
    </r>
    <r>
      <rPr>
        <sz val="11"/>
        <color indexed="8"/>
        <rFont val="Arial"/>
        <family val="2"/>
      </rPr>
      <t>2004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Arial"/>
        <family val="2"/>
      </rPr>
      <t>10</t>
    </r>
    <r>
      <rPr>
        <sz val="11"/>
        <color indexed="8"/>
        <rFont val="ＭＳ Ｐゴシック"/>
        <family val="3"/>
      </rPr>
      <t>月。スティールが初めて大量保有を提出したのは、</t>
    </r>
    <r>
      <rPr>
        <sz val="11"/>
        <color indexed="8"/>
        <rFont val="Arial"/>
        <family val="2"/>
      </rPr>
      <t>2004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Arial"/>
        <family val="2"/>
      </rPr>
      <t>10</t>
    </r>
    <r>
      <rPr>
        <sz val="11"/>
        <color indexed="8"/>
        <rFont val="ＭＳ Ｐゴシック"/>
        <family val="3"/>
      </rPr>
      <t>月</t>
    </r>
  </si>
  <si>
    <t/>
  </si>
  <si>
    <t>9943</t>
  </si>
  <si>
    <t>3395</t>
  </si>
  <si>
    <t>9942</t>
  </si>
  <si>
    <t>3387</t>
  </si>
  <si>
    <t>8179</t>
  </si>
  <si>
    <t>7581</t>
  </si>
  <si>
    <t>3197</t>
  </si>
  <si>
    <t>PER</t>
  </si>
  <si>
    <t>2501</t>
  </si>
  <si>
    <t>2502</t>
  </si>
  <si>
    <t>2503</t>
  </si>
  <si>
    <t>2599</t>
  </si>
  <si>
    <t>2573</t>
  </si>
  <si>
    <t>2590</t>
  </si>
  <si>
    <t>2593</t>
  </si>
  <si>
    <t>2579</t>
  </si>
  <si>
    <t>2580</t>
  </si>
  <si>
    <t>2587</t>
  </si>
  <si>
    <t>内部取引（※）</t>
  </si>
  <si>
    <t>※売上割合に応じ控除</t>
  </si>
  <si>
    <r>
      <rPr>
        <b/>
        <sz val="14"/>
        <color indexed="9"/>
        <rFont val="ＭＳ Ｐゴシック"/>
        <family val="3"/>
      </rPr>
      <t>飲料</t>
    </r>
  </si>
  <si>
    <r>
      <rPr>
        <b/>
        <sz val="14"/>
        <color indexed="9"/>
        <rFont val="ＭＳ Ｐゴシック"/>
        <family val="3"/>
      </rPr>
      <t>外食</t>
    </r>
  </si>
  <si>
    <r>
      <rPr>
        <b/>
        <sz val="14"/>
        <color indexed="9"/>
        <rFont val="ＭＳ Ｐゴシック"/>
        <family val="3"/>
      </rPr>
      <t>不動産</t>
    </r>
  </si>
  <si>
    <r>
      <rPr>
        <b/>
        <sz val="14"/>
        <color indexed="9"/>
        <rFont val="ＭＳ Ｐゴシック"/>
        <family val="3"/>
      </rPr>
      <t>その他</t>
    </r>
  </si>
  <si>
    <r>
      <rPr>
        <b/>
        <sz val="14"/>
        <color indexed="9"/>
        <rFont val="ＭＳ Ｐゴシック"/>
        <family val="3"/>
      </rPr>
      <t>連結合計</t>
    </r>
  </si>
  <si>
    <t>⇒次頁にマルチプル明細</t>
  </si>
  <si>
    <t>その他は詳細不明のためゼロ</t>
  </si>
  <si>
    <r>
      <t>188</t>
    </r>
    <r>
      <rPr>
        <b/>
        <sz val="14"/>
        <color indexed="12"/>
        <rFont val="ＭＳ Ｐゴシック"/>
        <family val="3"/>
      </rPr>
      <t>～</t>
    </r>
    <r>
      <rPr>
        <b/>
        <sz val="14"/>
        <color indexed="12"/>
        <rFont val="Arial"/>
        <family val="2"/>
      </rPr>
      <t>433</t>
    </r>
  </si>
  <si>
    <t>EV/EBITDA</t>
  </si>
  <si>
    <t>酒類</t>
  </si>
  <si>
    <r>
      <rPr>
        <sz val="9"/>
        <color indexed="9"/>
        <rFont val="ＭＳ Ｐゴシック"/>
        <family val="3"/>
      </rPr>
      <t>売上高合計</t>
    </r>
  </si>
  <si>
    <r>
      <rPr>
        <sz val="9"/>
        <color indexed="9"/>
        <rFont val="ＭＳ Ｐゴシック"/>
        <family val="3"/>
      </rPr>
      <t>当期純利益</t>
    </r>
  </si>
  <si>
    <r>
      <rPr>
        <sz val="9"/>
        <color indexed="9"/>
        <rFont val="ＭＳ Ｐゴシック"/>
        <family val="3"/>
      </rPr>
      <t>売上高当期利益率</t>
    </r>
  </si>
  <si>
    <r>
      <rPr>
        <sz val="9"/>
        <color indexed="9"/>
        <rFont val="ＭＳ Ｐゴシック"/>
        <family val="3"/>
      </rPr>
      <t>売上高増加率</t>
    </r>
  </si>
  <si>
    <r>
      <rPr>
        <sz val="9"/>
        <color indexed="9"/>
        <rFont val="ＭＳ Ｐゴシック"/>
        <family val="3"/>
      </rPr>
      <t>期末従業員数</t>
    </r>
  </si>
  <si>
    <r>
      <rPr>
        <sz val="9"/>
        <color indexed="9"/>
        <rFont val="ＭＳ Ｐゴシック"/>
        <family val="3"/>
      </rPr>
      <t>時価総額</t>
    </r>
  </si>
  <si>
    <r>
      <rPr>
        <sz val="9"/>
        <color indexed="9"/>
        <rFont val="ＭＳ Ｐゴシック"/>
        <family val="3"/>
      </rPr>
      <t>直近年度</t>
    </r>
  </si>
  <si>
    <r>
      <rPr>
        <sz val="9"/>
        <rFont val="ＭＳ Ｐゴシック"/>
        <family val="3"/>
      </rPr>
      <t>三井不動産</t>
    </r>
  </si>
  <si>
    <r>
      <rPr>
        <sz val="9"/>
        <rFont val="ＭＳ Ｐゴシック"/>
        <family val="3"/>
      </rPr>
      <t>三菱地所</t>
    </r>
  </si>
  <si>
    <r>
      <rPr>
        <sz val="9"/>
        <rFont val="ＭＳ Ｐゴシック"/>
        <family val="3"/>
      </rPr>
      <t>住友不動産</t>
    </r>
  </si>
  <si>
    <r>
      <rPr>
        <sz val="9"/>
        <rFont val="ＭＳ Ｐゴシック"/>
        <family val="3"/>
      </rPr>
      <t>東急不動産ホールディングス</t>
    </r>
  </si>
  <si>
    <r>
      <rPr>
        <sz val="9"/>
        <rFont val="ＭＳ Ｐゴシック"/>
        <family val="3"/>
      </rPr>
      <t>東京建物</t>
    </r>
  </si>
  <si>
    <r>
      <rPr>
        <sz val="9"/>
        <rFont val="ＭＳ Ｐゴシック"/>
        <family val="3"/>
      </rPr>
      <t>ヒューリック</t>
    </r>
  </si>
  <si>
    <t>売上連結合計／セグメント売上</t>
  </si>
  <si>
    <t>売上割合により内部取引を配分</t>
  </si>
  <si>
    <t>③</t>
  </si>
  <si>
    <t>④＝③×内部取引1,565M</t>
  </si>
  <si>
    <t>⑤＝②＋④</t>
  </si>
  <si>
    <t>⑥</t>
  </si>
  <si>
    <t>⑦＝⑤＋⑥</t>
  </si>
  <si>
    <t>-</t>
  </si>
  <si>
    <r>
      <rPr>
        <i/>
        <sz val="10"/>
        <color indexed="8"/>
        <rFont val="ＭＳ Ｐゴシック"/>
        <family val="3"/>
      </rPr>
      <t>⑦</t>
    </r>
    <r>
      <rPr>
        <i/>
        <sz val="10"/>
        <color indexed="8"/>
        <rFont val="Arial"/>
        <family val="2"/>
      </rPr>
      <t>/</t>
    </r>
    <r>
      <rPr>
        <i/>
        <sz val="10"/>
        <color indexed="8"/>
        <rFont val="ＭＳ Ｐゴシック"/>
        <family val="3"/>
      </rPr>
      <t>①</t>
    </r>
  </si>
  <si>
    <t>⑧</t>
  </si>
  <si>
    <t>⑦/⑧</t>
  </si>
  <si>
    <r>
      <rPr>
        <sz val="11"/>
        <color indexed="8"/>
        <rFont val="ＭＳ Ｐゴシック"/>
        <family val="3"/>
      </rPr>
      <t>⇒</t>
    </r>
    <r>
      <rPr>
        <sz val="11"/>
        <color indexed="8"/>
        <rFont val="Arial"/>
        <family val="2"/>
      </rPr>
      <t>317</t>
    </r>
    <r>
      <rPr>
        <sz val="11"/>
        <color indexed="8"/>
        <rFont val="ＭＳ Ｐゴシック"/>
        <family val="3"/>
      </rPr>
      <t>億のうち有報に明細が掲載されている</t>
    </r>
    <r>
      <rPr>
        <sz val="11"/>
        <color indexed="8"/>
        <rFont val="Arial"/>
        <family val="2"/>
      </rPr>
      <t>9,546</t>
    </r>
    <r>
      <rPr>
        <sz val="11"/>
        <color indexed="8"/>
        <rFont val="ＭＳ Ｐゴシック"/>
        <family val="3"/>
      </rPr>
      <t>だけ売却可能資産と仮定</t>
    </r>
  </si>
  <si>
    <t>⑨</t>
  </si>
  <si>
    <t>⑩＝⑦×⑨</t>
  </si>
  <si>
    <t>⑪</t>
  </si>
  <si>
    <t>⑭＝⑪-⑫-⑬</t>
  </si>
  <si>
    <t>⑮＝⑩-⑪</t>
  </si>
  <si>
    <t>⑯</t>
  </si>
  <si>
    <t>⑮/⑯</t>
  </si>
  <si>
    <t>株価（円）</t>
  </si>
  <si>
    <t>（単位：百万円）</t>
  </si>
  <si>
    <r>
      <rPr>
        <b/>
        <sz val="14"/>
        <color indexed="8"/>
        <rFont val="ＭＳ Ｐゴシック"/>
        <family val="3"/>
      </rPr>
      <t>■サッポロ</t>
    </r>
    <r>
      <rPr>
        <b/>
        <sz val="14"/>
        <color indexed="8"/>
        <rFont val="Arial"/>
        <family val="2"/>
      </rPr>
      <t>HD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Arial"/>
        <family val="2"/>
      </rPr>
      <t xml:space="preserve">Sum of parts valuation </t>
    </r>
  </si>
  <si>
    <r>
      <rPr>
        <sz val="10"/>
        <rFont val="ＭＳ Ｐゴシック"/>
        <family val="3"/>
      </rPr>
      <t>■ビール事業マルチプル</t>
    </r>
  </si>
  <si>
    <r>
      <rPr>
        <sz val="9"/>
        <color indexed="9"/>
        <rFont val="ＭＳ Ｐゴシック"/>
        <family val="3"/>
      </rPr>
      <t>売上高合計</t>
    </r>
  </si>
  <si>
    <r>
      <rPr>
        <b/>
        <sz val="9"/>
        <color indexed="9"/>
        <rFont val="ＭＳ Ｐゴシック"/>
        <family val="3"/>
      </rPr>
      <t>売上高合計</t>
    </r>
  </si>
  <si>
    <r>
      <rPr>
        <b/>
        <sz val="9"/>
        <color indexed="9"/>
        <rFont val="ＭＳ Ｐゴシック"/>
        <family val="3"/>
      </rPr>
      <t>当期純利益</t>
    </r>
  </si>
  <si>
    <r>
      <rPr>
        <b/>
        <sz val="9"/>
        <color indexed="9"/>
        <rFont val="ＭＳ Ｐゴシック"/>
        <family val="3"/>
      </rPr>
      <t>売上高当期利益率</t>
    </r>
  </si>
  <si>
    <r>
      <rPr>
        <b/>
        <sz val="9"/>
        <color indexed="9"/>
        <rFont val="ＭＳ Ｐゴシック"/>
        <family val="3"/>
      </rPr>
      <t>売上高増加率</t>
    </r>
  </si>
  <si>
    <r>
      <rPr>
        <b/>
        <sz val="9"/>
        <rFont val="ＭＳ Ｐゴシック"/>
        <family val="3"/>
      </rPr>
      <t>時価総額</t>
    </r>
  </si>
  <si>
    <r>
      <rPr>
        <b/>
        <sz val="9"/>
        <color indexed="9"/>
        <rFont val="ＭＳ Ｐゴシック"/>
        <family val="3"/>
      </rPr>
      <t>直近年度</t>
    </r>
  </si>
  <si>
    <r>
      <rPr>
        <b/>
        <sz val="9"/>
        <rFont val="ＭＳ Ｐゴシック"/>
        <family val="3"/>
      </rPr>
      <t>直近年度</t>
    </r>
  </si>
  <si>
    <r>
      <rPr>
        <sz val="9"/>
        <rFont val="ＭＳ Ｐゴシック"/>
        <family val="3"/>
      </rPr>
      <t>キリンホールディングス</t>
    </r>
  </si>
  <si>
    <r>
      <rPr>
        <sz val="9"/>
        <rFont val="ＭＳ Ｐゴシック"/>
        <family val="3"/>
      </rPr>
      <t>サントリー食品インターナショナル</t>
    </r>
  </si>
  <si>
    <r>
      <rPr>
        <sz val="9"/>
        <rFont val="ＭＳ Ｐゴシック"/>
        <family val="3"/>
      </rPr>
      <t>すかいらーく</t>
    </r>
  </si>
  <si>
    <r>
      <rPr>
        <sz val="9"/>
        <rFont val="ＭＳ Ｐゴシック"/>
        <family val="3"/>
      </rPr>
      <t>アサヒグループホールディングス</t>
    </r>
  </si>
  <si>
    <r>
      <rPr>
        <sz val="9"/>
        <rFont val="ＭＳ Ｐゴシック"/>
        <family val="3"/>
      </rPr>
      <t>コカ・コーライーストジャパン</t>
    </r>
  </si>
  <si>
    <r>
      <rPr>
        <sz val="9"/>
        <rFont val="ＭＳ Ｐゴシック"/>
        <family val="3"/>
      </rPr>
      <t>サイゼリヤ</t>
    </r>
  </si>
  <si>
    <r>
      <rPr>
        <sz val="9"/>
        <rFont val="ＭＳ Ｐゴシック"/>
        <family val="3"/>
      </rPr>
      <t>サッポロホールディングス</t>
    </r>
  </si>
  <si>
    <r>
      <rPr>
        <sz val="9"/>
        <rFont val="ＭＳ Ｐゴシック"/>
        <family val="3"/>
      </rPr>
      <t>コカ・コーラウエスト</t>
    </r>
  </si>
  <si>
    <r>
      <rPr>
        <sz val="9"/>
        <rFont val="ＭＳ Ｐゴシック"/>
        <family val="3"/>
      </rPr>
      <t>ロイヤルホールディングス</t>
    </r>
  </si>
  <si>
    <r>
      <rPr>
        <sz val="9"/>
        <rFont val="ＭＳ Ｐゴシック"/>
        <family val="3"/>
      </rPr>
      <t>オエノンホールディングス</t>
    </r>
  </si>
  <si>
    <r>
      <rPr>
        <sz val="9"/>
        <rFont val="ＭＳ Ｐゴシック"/>
        <family val="3"/>
      </rPr>
      <t>伊藤園</t>
    </r>
  </si>
  <si>
    <r>
      <rPr>
        <sz val="9"/>
        <rFont val="ＭＳ Ｐゴシック"/>
        <family val="3"/>
      </rPr>
      <t>クリエイト・レストランツ・ホールディングス</t>
    </r>
  </si>
  <si>
    <r>
      <rPr>
        <b/>
        <sz val="12"/>
        <rFont val="ＭＳ Ｐゴシック"/>
        <family val="3"/>
      </rPr>
      <t>平均値</t>
    </r>
  </si>
  <si>
    <r>
      <rPr>
        <sz val="9"/>
        <rFont val="ＭＳ Ｐゴシック"/>
        <family val="3"/>
      </rPr>
      <t>ダイドーグループホールディングス</t>
    </r>
  </si>
  <si>
    <r>
      <rPr>
        <sz val="9"/>
        <rFont val="ＭＳ Ｐゴシック"/>
        <family val="3"/>
      </rPr>
      <t>ジョイフル</t>
    </r>
  </si>
  <si>
    <r>
      <rPr>
        <sz val="9"/>
        <rFont val="ＭＳ Ｐゴシック"/>
        <family val="3"/>
      </rPr>
      <t>北海道コカ・コーラボトリング</t>
    </r>
  </si>
  <si>
    <r>
      <rPr>
        <sz val="9"/>
        <rFont val="ＭＳ Ｐゴシック"/>
        <family val="3"/>
      </rPr>
      <t>サンマルクホールディングス</t>
    </r>
  </si>
  <si>
    <r>
      <rPr>
        <sz val="9"/>
        <rFont val="ＭＳ Ｐゴシック"/>
        <family val="3"/>
      </rPr>
      <t>ジャパンフーズ</t>
    </r>
  </si>
  <si>
    <r>
      <rPr>
        <sz val="9"/>
        <rFont val="ＭＳ Ｐゴシック"/>
        <family val="3"/>
      </rPr>
      <t>ココスジャパン</t>
    </r>
  </si>
  <si>
    <r>
      <rPr>
        <b/>
        <sz val="12"/>
        <rFont val="ＭＳ Ｐゴシック"/>
        <family val="3"/>
      </rPr>
      <t>平均</t>
    </r>
  </si>
  <si>
    <r>
      <rPr>
        <b/>
        <sz val="12"/>
        <rFont val="ＭＳ Ｐゴシック"/>
        <family val="3"/>
      </rPr>
      <t>平均値</t>
    </r>
  </si>
  <si>
    <r>
      <rPr>
        <b/>
        <sz val="14"/>
        <rFont val="ＭＳ Ｐゴシック"/>
        <family val="3"/>
      </rPr>
      <t>平均</t>
    </r>
  </si>
  <si>
    <t>■清涼事業</t>
  </si>
  <si>
    <t>■飲食事業</t>
  </si>
  <si>
    <t>■不動産事業</t>
  </si>
  <si>
    <t>NOI</t>
  </si>
  <si>
    <t>キャップレート</t>
  </si>
  <si>
    <t>不動産評価額</t>
  </si>
  <si>
    <t>不動産簿価（※）</t>
  </si>
  <si>
    <t>含み益</t>
  </si>
  <si>
    <t>不動産事業評価額</t>
  </si>
  <si>
    <t>①</t>
  </si>
  <si>
    <t>②</t>
  </si>
  <si>
    <t>③＝①/②</t>
  </si>
  <si>
    <t>④</t>
  </si>
  <si>
    <t>不動産売却時のTAX</t>
  </si>
  <si>
    <t>⑦＝⑤×⑥</t>
  </si>
  <si>
    <t>⑥</t>
  </si>
  <si>
    <t>③＋⑦</t>
  </si>
  <si>
    <t>不動産事業還元利回り評価</t>
  </si>
  <si>
    <r>
      <rPr>
        <sz val="11"/>
        <color indexed="8"/>
        <rFont val="ＭＳ Ｐゴシック"/>
        <family val="3"/>
      </rPr>
      <t>■不動産簿価計算（有報より）</t>
    </r>
  </si>
  <si>
    <t>⑤＝③-④</t>
  </si>
  <si>
    <t>仮に不動産を売却した時のTAX30%</t>
  </si>
  <si>
    <t>※有価証券報告書のセグメント情報（不動産事業）の資産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</si>
</sst>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i/>
      <sz val="10"/>
      <color indexed="8"/>
      <name val="ＭＳ Ｐゴシック"/>
      <family val="3"/>
    </font>
    <font>
      <i/>
      <sz val="10"/>
      <color indexed="8"/>
      <name val="Arial"/>
      <family val="2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b/>
      <sz val="14"/>
      <color indexed="8"/>
      <name val="Arial"/>
      <family val="2"/>
    </font>
    <font>
      <b/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2"/>
      <name val="Arial"/>
      <family val="2"/>
    </font>
    <font>
      <b/>
      <sz val="9"/>
      <color indexed="9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Arial"/>
      <family val="2"/>
    </font>
    <font>
      <b/>
      <sz val="11"/>
      <color indexed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b/>
      <sz val="12"/>
      <color indexed="9"/>
      <name val="ＭＳ Ｐゴシック"/>
      <family val="3"/>
    </font>
    <font>
      <b/>
      <sz val="12"/>
      <color indexed="9"/>
      <name val="Arial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sz val="14"/>
      <color rgb="FF0000FF"/>
      <name val="ＭＳ Ｐゴシック"/>
      <family val="3"/>
    </font>
    <font>
      <b/>
      <sz val="14"/>
      <color theme="0"/>
      <name val="ＭＳ Ｐゴシック"/>
      <family val="3"/>
    </font>
    <font>
      <sz val="9"/>
      <color theme="0"/>
      <name val="Arial"/>
      <family val="2"/>
    </font>
    <font>
      <i/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3"/>
    </font>
    <font>
      <sz val="12"/>
      <color theme="1"/>
      <name val="Arial"/>
      <family val="2"/>
    </font>
    <font>
      <b/>
      <sz val="12"/>
      <color theme="0"/>
      <name val="ＭＳ Ｐゴシック"/>
      <family val="3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EBCD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D4DB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/>
      <bottom/>
    </border>
    <border>
      <left style="thin"/>
      <right/>
      <top style="thin"/>
      <bottom style="thin"/>
    </border>
    <border>
      <left style="thin">
        <color rgb="FFAAAAAA"/>
      </left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 style="thin"/>
    </border>
    <border>
      <left/>
      <right style="thin">
        <color rgb="FFAAAAAA"/>
      </right>
      <top/>
      <bottom style="thin"/>
    </border>
    <border>
      <left/>
      <right/>
      <top style="thin">
        <color rgb="FFAAAAAA"/>
      </top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 vertical="center"/>
      <protection/>
    </xf>
    <xf numFmtId="0" fontId="6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>
      <alignment horizontal="center" vertical="center"/>
    </xf>
    <xf numFmtId="38" fontId="65" fillId="33" borderId="0" xfId="48" applyFont="1" applyFill="1" applyAlignment="1">
      <alignment vertical="center"/>
    </xf>
    <xf numFmtId="38" fontId="65" fillId="33" borderId="10" xfId="48" applyFont="1" applyFill="1" applyBorder="1" applyAlignment="1">
      <alignment vertical="center"/>
    </xf>
    <xf numFmtId="38" fontId="65" fillId="33" borderId="10" xfId="48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horizontal="left" vertical="center"/>
    </xf>
    <xf numFmtId="38" fontId="65" fillId="33" borderId="0" xfId="48" applyFont="1" applyFill="1" applyBorder="1" applyAlignment="1">
      <alignment horizontal="right" vertical="center"/>
    </xf>
    <xf numFmtId="38" fontId="65" fillId="33" borderId="0" xfId="48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 vertical="center"/>
    </xf>
    <xf numFmtId="9" fontId="65" fillId="33" borderId="10" xfId="42" applyFont="1" applyFill="1" applyBorder="1" applyAlignment="1">
      <alignment vertical="center"/>
    </xf>
    <xf numFmtId="38" fontId="65" fillId="33" borderId="11" xfId="48" applyFont="1" applyFill="1" applyBorder="1" applyAlignment="1">
      <alignment vertical="center"/>
    </xf>
    <xf numFmtId="38" fontId="65" fillId="33" borderId="0" xfId="0" applyNumberFormat="1" applyFont="1" applyFill="1" applyAlignment="1">
      <alignment vertical="center"/>
    </xf>
    <xf numFmtId="176" fontId="66" fillId="33" borderId="10" xfId="42" applyNumberFormat="1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center" vertical="center"/>
    </xf>
    <xf numFmtId="38" fontId="66" fillId="33" borderId="10" xfId="48" applyFont="1" applyFill="1" applyBorder="1" applyAlignment="1">
      <alignment horizontal="right" vertical="center"/>
    </xf>
    <xf numFmtId="38" fontId="66" fillId="33" borderId="10" xfId="48" applyFont="1" applyFill="1" applyBorder="1" applyAlignment="1">
      <alignment vertical="center"/>
    </xf>
    <xf numFmtId="0" fontId="66" fillId="33" borderId="10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vertical="center"/>
    </xf>
    <xf numFmtId="0" fontId="65" fillId="34" borderId="11" xfId="0" applyFont="1" applyFill="1" applyBorder="1" applyAlignment="1">
      <alignment vertical="center"/>
    </xf>
    <xf numFmtId="0" fontId="65" fillId="33" borderId="12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38" fontId="65" fillId="33" borderId="14" xfId="48" applyFont="1" applyFill="1" applyBorder="1" applyAlignment="1">
      <alignment vertical="center"/>
    </xf>
    <xf numFmtId="0" fontId="67" fillId="34" borderId="10" xfId="0" applyFont="1" applyFill="1" applyBorder="1" applyAlignment="1">
      <alignment vertical="center"/>
    </xf>
    <xf numFmtId="0" fontId="67" fillId="34" borderId="1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38" fontId="65" fillId="33" borderId="10" xfId="0" applyNumberFormat="1" applyFont="1" applyFill="1" applyBorder="1" applyAlignment="1">
      <alignment vertical="center"/>
    </xf>
    <xf numFmtId="177" fontId="65" fillId="7" borderId="10" xfId="0" applyNumberFormat="1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9" fillId="33" borderId="10" xfId="0" applyFont="1" applyFill="1" applyBorder="1" applyAlignment="1">
      <alignment horizontal="center" vertical="center" shrinkToFit="1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73" fillId="36" borderId="15" xfId="0" applyFont="1" applyFill="1" applyBorder="1" applyAlignment="1">
      <alignment vertical="center"/>
    </xf>
    <xf numFmtId="0" fontId="74" fillId="36" borderId="11" xfId="0" applyFont="1" applyFill="1" applyBorder="1" applyAlignment="1">
      <alignment vertical="center"/>
    </xf>
    <xf numFmtId="0" fontId="73" fillId="36" borderId="12" xfId="0" applyFont="1" applyFill="1" applyBorder="1" applyAlignment="1">
      <alignment vertical="center"/>
    </xf>
    <xf numFmtId="0" fontId="73" fillId="36" borderId="13" xfId="0" applyFont="1" applyFill="1" applyBorder="1" applyAlignment="1">
      <alignment vertical="center"/>
    </xf>
    <xf numFmtId="38" fontId="73" fillId="36" borderId="14" xfId="48" applyFont="1" applyFill="1" applyBorder="1" applyAlignment="1">
      <alignment vertical="center"/>
    </xf>
    <xf numFmtId="0" fontId="73" fillId="36" borderId="16" xfId="0" applyFont="1" applyFill="1" applyBorder="1" applyAlignment="1">
      <alignment vertical="center"/>
    </xf>
    <xf numFmtId="0" fontId="73" fillId="36" borderId="15" xfId="0" applyFont="1" applyFill="1" applyBorder="1" applyAlignment="1">
      <alignment horizontal="center" vertical="center"/>
    </xf>
    <xf numFmtId="0" fontId="73" fillId="36" borderId="16" xfId="0" applyFont="1" applyFill="1" applyBorder="1" applyAlignment="1">
      <alignment horizontal="right" vertical="center"/>
    </xf>
    <xf numFmtId="0" fontId="67" fillId="34" borderId="11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/>
    </xf>
    <xf numFmtId="0" fontId="19" fillId="0" borderId="0" xfId="60" applyFont="1" applyFill="1">
      <alignment vertical="center"/>
      <protection/>
    </xf>
    <xf numFmtId="0" fontId="76" fillId="35" borderId="17" xfId="60" applyFont="1" applyFill="1" applyBorder="1">
      <alignment vertical="center"/>
      <protection/>
    </xf>
    <xf numFmtId="0" fontId="20" fillId="33" borderId="17" xfId="60" applyNumberFormat="1" applyFont="1" applyFill="1" applyBorder="1" applyAlignment="1">
      <alignment horizontal="center" vertical="center"/>
      <protection/>
    </xf>
    <xf numFmtId="0" fontId="20" fillId="33" borderId="17" xfId="60" applyFont="1" applyFill="1" applyBorder="1">
      <alignment vertical="center"/>
      <protection/>
    </xf>
    <xf numFmtId="3" fontId="20" fillId="0" borderId="17" xfId="60" applyNumberFormat="1" applyFont="1" applyFill="1" applyBorder="1">
      <alignment vertical="center"/>
      <protection/>
    </xf>
    <xf numFmtId="178" fontId="20" fillId="0" borderId="17" xfId="60" applyNumberFormat="1" applyFont="1" applyFill="1" applyBorder="1">
      <alignment vertical="center"/>
      <protection/>
    </xf>
    <xf numFmtId="0" fontId="20" fillId="0" borderId="17" xfId="60" applyFont="1" applyFill="1" applyBorder="1">
      <alignment vertical="center"/>
      <protection/>
    </xf>
    <xf numFmtId="0" fontId="76" fillId="35" borderId="17" xfId="60" applyFont="1" applyFill="1" applyBorder="1" applyAlignment="1">
      <alignment horizontal="center" vertical="center"/>
      <protection/>
    </xf>
    <xf numFmtId="0" fontId="67" fillId="34" borderId="10" xfId="0" applyFont="1" applyFill="1" applyBorder="1" applyAlignment="1">
      <alignment horizontal="left" vertical="center"/>
    </xf>
    <xf numFmtId="177" fontId="65" fillId="7" borderId="10" xfId="0" applyNumberFormat="1" applyFont="1" applyFill="1" applyBorder="1" applyAlignment="1">
      <alignment horizontal="right" vertical="center"/>
    </xf>
    <xf numFmtId="0" fontId="77" fillId="33" borderId="10" xfId="0" applyFont="1" applyFill="1" applyBorder="1" applyAlignment="1">
      <alignment horizontal="center" vertical="center"/>
    </xf>
    <xf numFmtId="0" fontId="74" fillId="36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right" vertical="center"/>
    </xf>
    <xf numFmtId="0" fontId="19" fillId="33" borderId="0" xfId="60" applyFont="1" applyFill="1">
      <alignment vertical="center"/>
      <protection/>
    </xf>
    <xf numFmtId="0" fontId="14" fillId="13" borderId="0" xfId="60" applyFont="1" applyFill="1" applyAlignment="1">
      <alignment horizontal="center" vertical="center"/>
      <protection/>
    </xf>
    <xf numFmtId="0" fontId="14" fillId="13" borderId="0" xfId="60" applyFont="1" applyFill="1">
      <alignment vertical="center"/>
      <protection/>
    </xf>
    <xf numFmtId="178" fontId="14" fillId="13" borderId="0" xfId="60" applyNumberFormat="1" applyFont="1" applyFill="1">
      <alignment vertical="center"/>
      <protection/>
    </xf>
    <xf numFmtId="0" fontId="19" fillId="33" borderId="0" xfId="60" applyFont="1" applyFill="1" applyAlignment="1">
      <alignment horizontal="center" vertical="center"/>
      <protection/>
    </xf>
    <xf numFmtId="0" fontId="76" fillId="33" borderId="17" xfId="60" applyFont="1" applyFill="1" applyBorder="1">
      <alignment vertical="center"/>
      <protection/>
    </xf>
    <xf numFmtId="0" fontId="79" fillId="35" borderId="17" xfId="60" applyFont="1" applyFill="1" applyBorder="1" applyAlignment="1">
      <alignment horizontal="center" vertical="center"/>
      <protection/>
    </xf>
    <xf numFmtId="0" fontId="21" fillId="7" borderId="17" xfId="60" applyFont="1" applyFill="1" applyBorder="1" applyAlignment="1">
      <alignment horizontal="center" vertical="center"/>
      <protection/>
    </xf>
    <xf numFmtId="0" fontId="76" fillId="33" borderId="18" xfId="60" applyFont="1" applyFill="1" applyBorder="1" applyAlignment="1">
      <alignment horizontal="center" vertical="center"/>
      <protection/>
    </xf>
    <xf numFmtId="0" fontId="76" fillId="35" borderId="18" xfId="60" applyFont="1" applyFill="1" applyBorder="1" applyAlignment="1">
      <alignment horizontal="center" vertical="center"/>
      <protection/>
    </xf>
    <xf numFmtId="0" fontId="20" fillId="37" borderId="11" xfId="60" applyFont="1" applyFill="1" applyBorder="1" applyAlignment="1">
      <alignment horizontal="center" vertical="center"/>
      <protection/>
    </xf>
    <xf numFmtId="0" fontId="20" fillId="37" borderId="11" xfId="60" applyFont="1" applyFill="1" applyBorder="1">
      <alignment vertical="center"/>
      <protection/>
    </xf>
    <xf numFmtId="3" fontId="20" fillId="33" borderId="11" xfId="60" applyNumberFormat="1" applyFont="1" applyFill="1" applyBorder="1">
      <alignment vertical="center"/>
      <protection/>
    </xf>
    <xf numFmtId="178" fontId="20" fillId="33" borderId="11" xfId="60" applyNumberFormat="1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20" fillId="37" borderId="17" xfId="60" applyFont="1" applyFill="1" applyBorder="1" applyAlignment="1">
      <alignment horizontal="center" vertical="center"/>
      <protection/>
    </xf>
    <xf numFmtId="0" fontId="14" fillId="13" borderId="11" xfId="60" applyFont="1" applyFill="1" applyBorder="1">
      <alignment vertical="center"/>
      <protection/>
    </xf>
    <xf numFmtId="3" fontId="14" fillId="13" borderId="11" xfId="60" applyNumberFormat="1" applyFont="1" applyFill="1" applyBorder="1">
      <alignment vertical="center"/>
      <protection/>
    </xf>
    <xf numFmtId="178" fontId="14" fillId="13" borderId="11" xfId="60" applyNumberFormat="1" applyFont="1" applyFill="1" applyBorder="1">
      <alignment vertical="center"/>
      <protection/>
    </xf>
    <xf numFmtId="0" fontId="14" fillId="33" borderId="0" xfId="60" applyFont="1" applyFill="1">
      <alignment vertical="center"/>
      <protection/>
    </xf>
    <xf numFmtId="0" fontId="22" fillId="13" borderId="0" xfId="60" applyFont="1" applyFill="1">
      <alignment vertical="center"/>
      <protection/>
    </xf>
    <xf numFmtId="178" fontId="19" fillId="33" borderId="0" xfId="60" applyNumberFormat="1" applyFont="1" applyFill="1">
      <alignment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22" fillId="13" borderId="0" xfId="60" applyFont="1" applyFill="1" applyAlignment="1">
      <alignment horizontal="center" vertical="center"/>
      <protection/>
    </xf>
    <xf numFmtId="0" fontId="19" fillId="33" borderId="0" xfId="60" applyFont="1" applyFill="1" applyAlignment="1">
      <alignment vertical="center" shrinkToFit="1"/>
      <protection/>
    </xf>
    <xf numFmtId="0" fontId="20" fillId="37" borderId="17" xfId="60" applyFont="1" applyFill="1" applyBorder="1" applyAlignment="1">
      <alignment vertical="center" shrinkToFit="1"/>
      <protection/>
    </xf>
    <xf numFmtId="0" fontId="14" fillId="13" borderId="0" xfId="60" applyFont="1" applyFill="1" applyAlignment="1">
      <alignment vertical="center" shrinkToFit="1"/>
      <protection/>
    </xf>
    <xf numFmtId="0" fontId="19" fillId="0" borderId="0" xfId="60" applyFont="1" applyFill="1" applyAlignment="1">
      <alignment vertical="center" shrinkToFit="1"/>
      <protection/>
    </xf>
    <xf numFmtId="0" fontId="22" fillId="13" borderId="19" xfId="60" applyFont="1" applyFill="1" applyBorder="1" applyAlignment="1">
      <alignment vertical="center" shrinkToFit="1"/>
      <protection/>
    </xf>
    <xf numFmtId="0" fontId="19" fillId="33" borderId="0" xfId="60" applyFont="1" applyFill="1" applyAlignment="1">
      <alignment horizontal="left" vertical="center"/>
      <protection/>
    </xf>
    <xf numFmtId="0" fontId="19" fillId="33" borderId="0" xfId="60" applyFont="1" applyFill="1" applyAlignment="1">
      <alignment horizontal="left" vertical="center" shrinkToFit="1"/>
      <protection/>
    </xf>
    <xf numFmtId="0" fontId="6" fillId="33" borderId="0" xfId="60" applyFont="1" applyFill="1" applyAlignment="1">
      <alignment horizontal="left" vertical="center"/>
      <protection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10" fontId="65" fillId="33" borderId="10" xfId="0" applyNumberFormat="1" applyFont="1" applyFill="1" applyBorder="1" applyAlignment="1">
      <alignment horizontal="right" vertical="center"/>
    </xf>
    <xf numFmtId="0" fontId="67" fillId="7" borderId="10" xfId="0" applyFont="1" applyFill="1" applyBorder="1" applyAlignment="1">
      <alignment vertical="center"/>
    </xf>
    <xf numFmtId="38" fontId="65" fillId="7" borderId="10" xfId="48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7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0" fillId="19" borderId="10" xfId="0" applyFont="1" applyFill="1" applyBorder="1" applyAlignment="1">
      <alignment vertical="center"/>
    </xf>
    <xf numFmtId="0" fontId="60" fillId="19" borderId="10" xfId="0" applyFont="1" applyFill="1" applyBorder="1" applyAlignment="1">
      <alignment horizontal="center" vertical="center"/>
    </xf>
    <xf numFmtId="38" fontId="80" fillId="19" borderId="10" xfId="48" applyFont="1" applyFill="1" applyBorder="1" applyAlignment="1">
      <alignment vertical="center"/>
    </xf>
    <xf numFmtId="0" fontId="81" fillId="33" borderId="0" xfId="0" applyFont="1" applyFill="1" applyAlignment="1">
      <alignment vertical="center"/>
    </xf>
    <xf numFmtId="177" fontId="67" fillId="7" borderId="10" xfId="0" applyNumberFormat="1" applyFont="1" applyFill="1" applyBorder="1" applyAlignment="1">
      <alignment horizontal="right" vertical="center"/>
    </xf>
    <xf numFmtId="38" fontId="65" fillId="38" borderId="10" xfId="48" applyFont="1" applyFill="1" applyBorder="1" applyAlignment="1">
      <alignment vertical="center"/>
    </xf>
    <xf numFmtId="38" fontId="80" fillId="33" borderId="0" xfId="48" applyFont="1" applyFill="1" applyAlignment="1">
      <alignment vertical="center"/>
    </xf>
    <xf numFmtId="38" fontId="82" fillId="33" borderId="0" xfId="48" applyFont="1" applyFill="1" applyAlignment="1">
      <alignment vertical="center"/>
    </xf>
    <xf numFmtId="38" fontId="65" fillId="39" borderId="11" xfId="48" applyFont="1" applyFill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71" fillId="35" borderId="12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horizontal="center" vertical="center"/>
    </xf>
    <xf numFmtId="0" fontId="74" fillId="36" borderId="20" xfId="0" applyFont="1" applyFill="1" applyBorder="1" applyAlignment="1">
      <alignment horizontal="left" vertical="center"/>
    </xf>
    <xf numFmtId="0" fontId="74" fillId="36" borderId="15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left" vertical="center" wrapText="1"/>
    </xf>
    <xf numFmtId="0" fontId="76" fillId="35" borderId="21" xfId="60" applyFont="1" applyFill="1" applyBorder="1" applyAlignment="1">
      <alignment horizontal="center" vertical="center"/>
      <protection/>
    </xf>
    <xf numFmtId="0" fontId="76" fillId="35" borderId="22" xfId="60" applyFont="1" applyFill="1" applyBorder="1" applyAlignment="1">
      <alignment horizontal="center" vertical="center"/>
      <protection/>
    </xf>
    <xf numFmtId="0" fontId="76" fillId="35" borderId="23" xfId="60" applyFont="1" applyFill="1" applyBorder="1" applyAlignment="1">
      <alignment horizontal="center" vertical="center"/>
      <protection/>
    </xf>
    <xf numFmtId="0" fontId="76" fillId="35" borderId="24" xfId="60" applyFont="1" applyFill="1" applyBorder="1" applyAlignment="1">
      <alignment horizontal="center" vertical="center"/>
      <protection/>
    </xf>
    <xf numFmtId="0" fontId="20" fillId="35" borderId="21" xfId="60" applyFont="1" applyFill="1" applyBorder="1" applyAlignment="1">
      <alignment horizontal="center" vertical="center"/>
      <protection/>
    </xf>
    <xf numFmtId="0" fontId="20" fillId="35" borderId="25" xfId="60" applyFont="1" applyFill="1" applyBorder="1" applyAlignment="1">
      <alignment horizontal="center" vertical="center"/>
      <protection/>
    </xf>
    <xf numFmtId="0" fontId="20" fillId="35" borderId="22" xfId="60" applyFont="1" applyFill="1" applyBorder="1" applyAlignment="1">
      <alignment horizontal="center" vertical="center"/>
      <protection/>
    </xf>
    <xf numFmtId="0" fontId="20" fillId="35" borderId="26" xfId="60" applyFont="1" applyFill="1" applyBorder="1" applyAlignment="1">
      <alignment horizontal="center" vertical="center"/>
      <protection/>
    </xf>
    <xf numFmtId="0" fontId="20" fillId="35" borderId="27" xfId="60" applyFont="1" applyFill="1" applyBorder="1" applyAlignment="1">
      <alignment horizontal="center" vertical="center"/>
      <protection/>
    </xf>
    <xf numFmtId="0" fontId="20" fillId="35" borderId="28" xfId="60" applyFont="1" applyFill="1" applyBorder="1" applyAlignment="1">
      <alignment horizontal="center" vertical="center"/>
      <protection/>
    </xf>
    <xf numFmtId="0" fontId="79" fillId="35" borderId="21" xfId="60" applyFont="1" applyFill="1" applyBorder="1" applyAlignment="1">
      <alignment horizontal="center" vertical="center"/>
      <protection/>
    </xf>
    <xf numFmtId="0" fontId="79" fillId="35" borderId="22" xfId="60" applyFont="1" applyFill="1" applyBorder="1" applyAlignment="1">
      <alignment horizontal="center" vertical="center"/>
      <protection/>
    </xf>
    <xf numFmtId="0" fontId="79" fillId="35" borderId="26" xfId="60" applyFont="1" applyFill="1" applyBorder="1" applyAlignment="1">
      <alignment horizontal="center" vertical="center"/>
      <protection/>
    </xf>
    <xf numFmtId="0" fontId="79" fillId="35" borderId="28" xfId="60" applyFont="1" applyFill="1" applyBorder="1" applyAlignment="1">
      <alignment horizontal="center" vertical="center"/>
      <protection/>
    </xf>
    <xf numFmtId="0" fontId="76" fillId="35" borderId="26" xfId="60" applyFont="1" applyFill="1" applyBorder="1" applyAlignment="1">
      <alignment horizontal="center" vertical="center"/>
      <protection/>
    </xf>
    <xf numFmtId="0" fontId="76" fillId="35" borderId="28" xfId="60" applyFont="1" applyFill="1" applyBorder="1" applyAlignment="1">
      <alignment horizontal="center" vertical="center"/>
      <protection/>
    </xf>
    <xf numFmtId="0" fontId="83" fillId="40" borderId="13" xfId="0" applyFont="1" applyFill="1" applyBorder="1" applyAlignment="1">
      <alignment horizontal="center" vertical="center"/>
    </xf>
    <xf numFmtId="0" fontId="84" fillId="40" borderId="13" xfId="0" applyFont="1" applyFill="1" applyBorder="1" applyAlignment="1">
      <alignment horizontal="center" vertical="center"/>
    </xf>
    <xf numFmtId="0" fontId="84" fillId="4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16</xdr:row>
      <xdr:rowOff>114300</xdr:rowOff>
    </xdr:from>
    <xdr:to>
      <xdr:col>13</xdr:col>
      <xdr:colOff>428625</xdr:colOff>
      <xdr:row>21</xdr:row>
      <xdr:rowOff>114300</xdr:rowOff>
    </xdr:to>
    <xdr:sp>
      <xdr:nvSpPr>
        <xdr:cNvPr id="1" name="直線矢印コネクタ 2"/>
        <xdr:cNvSpPr>
          <a:spLocks/>
        </xdr:cNvSpPr>
      </xdr:nvSpPr>
      <xdr:spPr>
        <a:xfrm flipH="1">
          <a:off x="7315200" y="3171825"/>
          <a:ext cx="4705350" cy="876300"/>
        </a:xfrm>
        <a:prstGeom prst="straightConnector1">
          <a:avLst/>
        </a:prstGeom>
        <a:noFill/>
        <a:ln w="38100" cmpd="sng">
          <a:solidFill>
            <a:srgbClr val="FFD4D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666750</xdr:colOff>
      <xdr:row>23</xdr:row>
      <xdr:rowOff>114300</xdr:rowOff>
    </xdr:from>
    <xdr:to>
      <xdr:col>7</xdr:col>
      <xdr:colOff>647700</xdr:colOff>
      <xdr:row>25</xdr:row>
      <xdr:rowOff>47625</xdr:rowOff>
    </xdr:to>
    <xdr:sp>
      <xdr:nvSpPr>
        <xdr:cNvPr id="2" name="角丸四角形吹き出し 6"/>
        <xdr:cNvSpPr>
          <a:spLocks/>
        </xdr:cNvSpPr>
      </xdr:nvSpPr>
      <xdr:spPr>
        <a:xfrm>
          <a:off x="6276975" y="4352925"/>
          <a:ext cx="1695450" cy="428625"/>
        </a:xfrm>
        <a:prstGeom prst="wedgeRoundRectCallout">
          <a:avLst>
            <a:gd name="adj1" fmla="val -22884"/>
            <a:gd name="adj2" fmla="val -76851"/>
          </a:avLst>
        </a:prstGeom>
        <a:solidFill>
          <a:srgbClr val="FFD4DB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還元利回りで評価</a:t>
          </a:r>
        </a:p>
      </xdr:txBody>
    </xdr:sp>
    <xdr:clientData/>
  </xdr:twoCellAnchor>
  <xdr:twoCellAnchor editAs="oneCell">
    <xdr:from>
      <xdr:col>11</xdr:col>
      <xdr:colOff>352425</xdr:colOff>
      <xdr:row>2</xdr:row>
      <xdr:rowOff>123825</xdr:rowOff>
    </xdr:from>
    <xdr:to>
      <xdr:col>16</xdr:col>
      <xdr:colOff>428625</xdr:colOff>
      <xdr:row>18</xdr:row>
      <xdr:rowOff>28575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95300"/>
          <a:ext cx="3371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15</xdr:row>
      <xdr:rowOff>47625</xdr:rowOff>
    </xdr:from>
    <xdr:to>
      <xdr:col>16</xdr:col>
      <xdr:colOff>476250</xdr:colOff>
      <xdr:row>16</xdr:row>
      <xdr:rowOff>161925</xdr:rowOff>
    </xdr:to>
    <xdr:sp>
      <xdr:nvSpPr>
        <xdr:cNvPr id="4" name="正方形/長方形 5"/>
        <xdr:cNvSpPr>
          <a:spLocks/>
        </xdr:cNvSpPr>
      </xdr:nvSpPr>
      <xdr:spPr>
        <a:xfrm>
          <a:off x="10410825" y="2914650"/>
          <a:ext cx="3457575" cy="304800"/>
        </a:xfrm>
        <a:prstGeom prst="rect">
          <a:avLst/>
        </a:prstGeom>
        <a:noFill/>
        <a:ln w="57150" cmpd="sng">
          <a:solidFill>
            <a:srgbClr val="FFD4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8</xdr:row>
      <xdr:rowOff>200025</xdr:rowOff>
    </xdr:from>
    <xdr:to>
      <xdr:col>9</xdr:col>
      <xdr:colOff>9525</xdr:colOff>
      <xdr:row>12</xdr:row>
      <xdr:rowOff>123825</xdr:rowOff>
    </xdr:to>
    <xdr:sp>
      <xdr:nvSpPr>
        <xdr:cNvPr id="1" name="直線矢印コネクタ 2"/>
        <xdr:cNvSpPr>
          <a:spLocks/>
        </xdr:cNvSpPr>
      </xdr:nvSpPr>
      <xdr:spPr>
        <a:xfrm flipH="1" flipV="1">
          <a:off x="4048125" y="2095500"/>
          <a:ext cx="2466975" cy="10287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3:M35"/>
  <sheetViews>
    <sheetView zoomScale="90" zoomScaleNormal="90" zoomScalePageLayoutView="0" workbookViewId="0" topLeftCell="A3">
      <selection activeCell="N17" sqref="N17"/>
    </sheetView>
  </sheetViews>
  <sheetFormatPr defaultColWidth="9.00390625" defaultRowHeight="15"/>
  <cols>
    <col min="1" max="1" width="3.7109375" style="1" customWidth="1"/>
    <col min="2" max="2" width="31.57421875" style="1" customWidth="1"/>
    <col min="3" max="3" width="23.140625" style="2" customWidth="1"/>
    <col min="4" max="9" width="12.8515625" style="1" customWidth="1"/>
    <col min="10" max="10" width="2.421875" style="1" customWidth="1"/>
    <col min="11" max="11" width="13.421875" style="1" customWidth="1"/>
    <col min="12" max="12" width="9.00390625" style="1" customWidth="1"/>
    <col min="13" max="13" width="13.421875" style="1" customWidth="1"/>
    <col min="14" max="16384" width="9.00390625" style="1" customWidth="1"/>
  </cols>
  <sheetData>
    <row r="3" spans="2:9" s="35" customFormat="1" ht="19.5" customHeight="1">
      <c r="B3" s="35" t="s">
        <v>90</v>
      </c>
      <c r="C3" s="36"/>
      <c r="I3" s="62" t="s">
        <v>89</v>
      </c>
    </row>
    <row r="4" spans="2:9" s="36" customFormat="1" ht="22.5" customHeight="1">
      <c r="B4" s="119"/>
      <c r="C4" s="120"/>
      <c r="D4" s="49" t="s">
        <v>55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</row>
    <row r="5" spans="2:9" s="2" customFormat="1" ht="19.5" customHeight="1">
      <c r="B5" s="20" t="s">
        <v>6</v>
      </c>
      <c r="C5" s="21" t="s">
        <v>5</v>
      </c>
      <c r="D5" s="5">
        <v>364585</v>
      </c>
      <c r="E5" s="5">
        <v>69323</v>
      </c>
      <c r="F5" s="5">
        <v>26610</v>
      </c>
      <c r="G5" s="5">
        <v>22505</v>
      </c>
      <c r="H5" s="5">
        <v>11904</v>
      </c>
      <c r="I5" s="4">
        <f>SUM(D5:H5)</f>
        <v>494927</v>
      </c>
    </row>
    <row r="6" spans="2:9" ht="19.5" customHeight="1">
      <c r="B6" s="20" t="s">
        <v>0</v>
      </c>
      <c r="C6" s="21" t="s">
        <v>12</v>
      </c>
      <c r="D6" s="5">
        <v>18810</v>
      </c>
      <c r="E6" s="5">
        <v>466</v>
      </c>
      <c r="F6" s="5">
        <v>228</v>
      </c>
      <c r="G6" s="5">
        <v>5972</v>
      </c>
      <c r="H6" s="5">
        <v>-264</v>
      </c>
      <c r="I6" s="4">
        <f>SUM(D6:H6)</f>
        <v>25212</v>
      </c>
    </row>
    <row r="7" spans="2:9" ht="4.5" customHeight="1">
      <c r="B7" s="6"/>
      <c r="C7" s="9"/>
      <c r="D7" s="7"/>
      <c r="E7" s="7"/>
      <c r="F7" s="7"/>
      <c r="G7" s="7"/>
      <c r="H7" s="7"/>
      <c r="I7" s="8"/>
    </row>
    <row r="8" spans="2:13" ht="19.5" customHeight="1">
      <c r="B8" s="58" t="s">
        <v>69</v>
      </c>
      <c r="C8" s="28" t="s">
        <v>71</v>
      </c>
      <c r="D8" s="10">
        <f aca="true" t="shared" si="0" ref="D8:I8">D5/$I$5</f>
        <v>0.7366439899217461</v>
      </c>
      <c r="E8" s="10">
        <f t="shared" si="0"/>
        <v>0.14006712100976507</v>
      </c>
      <c r="F8" s="10">
        <f t="shared" si="0"/>
        <v>0.053765504811820734</v>
      </c>
      <c r="G8" s="10">
        <f t="shared" si="0"/>
        <v>0.045471352340850264</v>
      </c>
      <c r="H8" s="10">
        <f t="shared" si="0"/>
        <v>0.02405203191581789</v>
      </c>
      <c r="I8" s="10">
        <f t="shared" si="0"/>
        <v>1</v>
      </c>
      <c r="K8" s="34" t="s">
        <v>44</v>
      </c>
      <c r="M8" s="12"/>
    </row>
    <row r="9" spans="2:11" ht="19.5" customHeight="1">
      <c r="B9" s="27" t="s">
        <v>70</v>
      </c>
      <c r="C9" s="28" t="s">
        <v>72</v>
      </c>
      <c r="D9" s="4">
        <f>$K$9*D8</f>
        <v>-1152.8478442275325</v>
      </c>
      <c r="E9" s="4">
        <f>$K$9*E8</f>
        <v>-219.20504438028232</v>
      </c>
      <c r="F9" s="4">
        <f>$K$9*F8</f>
        <v>-84.14301503049946</v>
      </c>
      <c r="G9" s="4">
        <f>$K$9*G8</f>
        <v>-71.16266641343066</v>
      </c>
      <c r="H9" s="4">
        <f>$K$9*H8</f>
        <v>-37.641429948254995</v>
      </c>
      <c r="I9" s="4">
        <f>SUM(D9:H9)</f>
        <v>-1565</v>
      </c>
      <c r="K9" s="5">
        <v>-1565</v>
      </c>
    </row>
    <row r="10" spans="4:9" ht="4.5" customHeight="1">
      <c r="D10" s="3"/>
      <c r="E10" s="3"/>
      <c r="F10" s="3"/>
      <c r="G10" s="3"/>
      <c r="H10" s="3"/>
      <c r="I10" s="3"/>
    </row>
    <row r="11" spans="2:11" ht="19.5" customHeight="1">
      <c r="B11" s="23" t="s">
        <v>7</v>
      </c>
      <c r="C11" s="48" t="s">
        <v>73</v>
      </c>
      <c r="D11" s="11">
        <f>D6+D9</f>
        <v>17657.152155772466</v>
      </c>
      <c r="E11" s="11">
        <f>E6+E9</f>
        <v>246.79495561971768</v>
      </c>
      <c r="F11" s="11">
        <f>F6+F9</f>
        <v>143.85698496950056</v>
      </c>
      <c r="G11" s="11">
        <f>G6+G9</f>
        <v>5900.837333586569</v>
      </c>
      <c r="H11" s="11">
        <f>H6+H9</f>
        <v>-301.641429948255</v>
      </c>
      <c r="I11" s="11">
        <f>SUM(D11:H11)</f>
        <v>23646.999999999996</v>
      </c>
      <c r="J11" s="12"/>
      <c r="K11" s="33" t="s">
        <v>45</v>
      </c>
    </row>
    <row r="12" spans="4:9" ht="4.5" customHeight="1">
      <c r="D12" s="3"/>
      <c r="E12" s="3"/>
      <c r="F12" s="3"/>
      <c r="G12" s="3"/>
      <c r="H12" s="3"/>
      <c r="I12" s="3"/>
    </row>
    <row r="13" spans="2:9" ht="19.5" customHeight="1">
      <c r="B13" s="20" t="s">
        <v>8</v>
      </c>
      <c r="C13" s="28" t="s">
        <v>74</v>
      </c>
      <c r="D13" s="5">
        <v>15205</v>
      </c>
      <c r="E13" s="5">
        <v>289</v>
      </c>
      <c r="F13" s="5">
        <v>765</v>
      </c>
      <c r="G13" s="5">
        <v>8733</v>
      </c>
      <c r="H13" s="5">
        <v>336</v>
      </c>
      <c r="I13" s="4">
        <f>SUM(D13:H13)</f>
        <v>25328</v>
      </c>
    </row>
    <row r="14" spans="2:9" ht="19.5" customHeight="1">
      <c r="B14" s="20" t="s">
        <v>1</v>
      </c>
      <c r="C14" s="28" t="s">
        <v>75</v>
      </c>
      <c r="D14" s="5">
        <f>D13+D11</f>
        <v>32862.15215577246</v>
      </c>
      <c r="E14" s="5">
        <f>E13+E11</f>
        <v>535.7949556197177</v>
      </c>
      <c r="F14" s="5">
        <f>F13+F11</f>
        <v>908.8569849695006</v>
      </c>
      <c r="G14" s="5">
        <f>G13+G11</f>
        <v>14633.837333586569</v>
      </c>
      <c r="H14" s="5">
        <f>H13+H11</f>
        <v>34.358570051745005</v>
      </c>
      <c r="I14" s="4">
        <f>SUM(D14:H14)</f>
        <v>48974.99999999999</v>
      </c>
    </row>
    <row r="15" spans="2:9" ht="4.5" customHeight="1">
      <c r="B15" s="6"/>
      <c r="C15" s="9"/>
      <c r="D15" s="7"/>
      <c r="E15" s="7"/>
      <c r="F15" s="7"/>
      <c r="G15" s="7"/>
      <c r="H15" s="7"/>
      <c r="I15" s="8"/>
    </row>
    <row r="16" spans="2:9" s="14" customFormat="1" ht="15" customHeight="1">
      <c r="B16" s="15" t="s">
        <v>9</v>
      </c>
      <c r="C16" s="16" t="s">
        <v>13</v>
      </c>
      <c r="D16" s="13">
        <f aca="true" t="shared" si="1" ref="D16:I16">D6/D5</f>
        <v>0.051592907003853695</v>
      </c>
      <c r="E16" s="13">
        <f t="shared" si="1"/>
        <v>0.006722155705898476</v>
      </c>
      <c r="F16" s="13">
        <f t="shared" si="1"/>
        <v>0.008568207440811725</v>
      </c>
      <c r="G16" s="13">
        <f t="shared" si="1"/>
        <v>0.265363252610531</v>
      </c>
      <c r="H16" s="13">
        <f t="shared" si="1"/>
        <v>-0.02217741935483871</v>
      </c>
      <c r="I16" s="13">
        <f t="shared" si="1"/>
        <v>0.05094084582170704</v>
      </c>
    </row>
    <row r="17" spans="2:9" s="14" customFormat="1" ht="15" customHeight="1">
      <c r="B17" s="15" t="s">
        <v>14</v>
      </c>
      <c r="C17" s="16" t="s">
        <v>77</v>
      </c>
      <c r="D17" s="13">
        <f aca="true" t="shared" si="2" ref="D17:I17">D14/D5</f>
        <v>0.09013577672085374</v>
      </c>
      <c r="E17" s="13">
        <f t="shared" si="2"/>
        <v>0.007728963772769755</v>
      </c>
      <c r="F17" s="13">
        <f t="shared" si="2"/>
        <v>0.03415471570723414</v>
      </c>
      <c r="G17" s="13">
        <f t="shared" si="2"/>
        <v>0.6502482707658995</v>
      </c>
      <c r="H17" s="13">
        <f t="shared" si="2"/>
        <v>0.002886304607841482</v>
      </c>
      <c r="I17" s="13">
        <f t="shared" si="2"/>
        <v>0.09895398715366104</v>
      </c>
    </row>
    <row r="18" spans="2:9" s="14" customFormat="1" ht="15" customHeight="1">
      <c r="B18" s="19" t="s">
        <v>10</v>
      </c>
      <c r="C18" s="60" t="s">
        <v>78</v>
      </c>
      <c r="D18" s="17">
        <v>303808</v>
      </c>
      <c r="E18" s="17">
        <v>19736</v>
      </c>
      <c r="F18" s="17">
        <v>15145</v>
      </c>
      <c r="G18" s="17">
        <v>197449</v>
      </c>
      <c r="H18" s="17">
        <v>519</v>
      </c>
      <c r="I18" s="18">
        <f>SUM(D18:H18)</f>
        <v>536657</v>
      </c>
    </row>
    <row r="19" spans="2:9" s="14" customFormat="1" ht="15" customHeight="1">
      <c r="B19" s="15" t="s">
        <v>2</v>
      </c>
      <c r="C19" s="60" t="s">
        <v>79</v>
      </c>
      <c r="D19" s="13">
        <f aca="true" t="shared" si="3" ref="D19:I19">D14/D18</f>
        <v>0.10816750103938166</v>
      </c>
      <c r="E19" s="13">
        <f t="shared" si="3"/>
        <v>0.027148102737115813</v>
      </c>
      <c r="F19" s="13">
        <f t="shared" si="3"/>
        <v>0.06001036546513704</v>
      </c>
      <c r="G19" s="13">
        <f t="shared" si="3"/>
        <v>0.07411451733656067</v>
      </c>
      <c r="H19" s="13">
        <f t="shared" si="3"/>
        <v>0.06620148372205203</v>
      </c>
      <c r="I19" s="13">
        <f t="shared" si="3"/>
        <v>0.09125940777815252</v>
      </c>
    </row>
    <row r="20" ht="4.5" customHeight="1"/>
    <row r="21" spans="2:11" ht="19.5" customHeight="1">
      <c r="B21" s="22" t="s">
        <v>15</v>
      </c>
      <c r="C21" s="28" t="s">
        <v>81</v>
      </c>
      <c r="D21" s="31">
        <f>'セグメント別マルチプル'!J9</f>
        <v>9.589679807176207</v>
      </c>
      <c r="E21" s="31">
        <f>'セグメント別マルチプル'!U12</f>
        <v>7.210073636664488</v>
      </c>
      <c r="F21" s="31">
        <f>'セグメント別マルチプル'!AE12</f>
        <v>8.260967391918564</v>
      </c>
      <c r="G21" s="31">
        <f>'セグメント別マルチプル'!AP11</f>
        <v>19.323131803734636</v>
      </c>
      <c r="H21" s="31">
        <v>0</v>
      </c>
      <c r="I21" s="59" t="s">
        <v>76</v>
      </c>
      <c r="K21" s="32" t="s">
        <v>51</v>
      </c>
    </row>
    <row r="22" spans="2:11" ht="19.5" customHeight="1">
      <c r="B22" s="22" t="s">
        <v>3</v>
      </c>
      <c r="C22" s="28" t="s">
        <v>82</v>
      </c>
      <c r="D22" s="4">
        <f>D21*D14</f>
        <v>315137.5169485632</v>
      </c>
      <c r="E22" s="4">
        <f>E21*E14</f>
        <v>3863.121084171546</v>
      </c>
      <c r="F22" s="4">
        <f>F21*F14</f>
        <v>7508.037916750464</v>
      </c>
      <c r="G22" s="4">
        <f>G21*G14</f>
        <v>282771.5675913059</v>
      </c>
      <c r="H22" s="4">
        <f>H21*H14</f>
        <v>0</v>
      </c>
      <c r="I22" s="30">
        <f>SUM(D22:H22)</f>
        <v>609280.2435407911</v>
      </c>
      <c r="K22" s="32" t="s">
        <v>52</v>
      </c>
    </row>
    <row r="23" ht="4.5" customHeight="1"/>
    <row r="24" spans="2:11" ht="19.5" customHeight="1">
      <c r="B24" s="22" t="s">
        <v>11</v>
      </c>
      <c r="C24" s="28" t="s">
        <v>83</v>
      </c>
      <c r="D24" s="24"/>
      <c r="E24" s="25"/>
      <c r="F24" s="25"/>
      <c r="G24" s="25"/>
      <c r="H24" s="25"/>
      <c r="I24" s="26">
        <f>80608+59720+149525</f>
        <v>289853</v>
      </c>
      <c r="K24" s="12"/>
    </row>
    <row r="25" spans="2:9" ht="19.5" customHeight="1">
      <c r="B25" s="27" t="s">
        <v>16</v>
      </c>
      <c r="C25" s="28" t="s">
        <v>20</v>
      </c>
      <c r="D25" s="24"/>
      <c r="E25" s="25"/>
      <c r="F25" s="25"/>
      <c r="G25" s="25"/>
      <c r="H25" s="25"/>
      <c r="I25" s="26">
        <v>58706</v>
      </c>
    </row>
    <row r="26" spans="2:13" ht="19.5" customHeight="1">
      <c r="B26" s="27" t="s">
        <v>17</v>
      </c>
      <c r="C26" s="28" t="s">
        <v>21</v>
      </c>
      <c r="D26" s="24"/>
      <c r="E26" s="25"/>
      <c r="F26" s="25"/>
      <c r="G26" s="25"/>
      <c r="H26" s="25"/>
      <c r="I26" s="26">
        <v>9546</v>
      </c>
      <c r="K26" s="123" t="s">
        <v>80</v>
      </c>
      <c r="L26" s="123"/>
      <c r="M26" s="123"/>
    </row>
    <row r="27" spans="2:13" ht="19.5" customHeight="1">
      <c r="B27" s="22" t="s">
        <v>4</v>
      </c>
      <c r="C27" s="28" t="s">
        <v>84</v>
      </c>
      <c r="D27" s="24"/>
      <c r="E27" s="25"/>
      <c r="F27" s="25"/>
      <c r="G27" s="25"/>
      <c r="H27" s="25"/>
      <c r="I27" s="26">
        <f>I24-I25-I26</f>
        <v>221601</v>
      </c>
      <c r="K27" s="123"/>
      <c r="L27" s="123"/>
      <c r="M27" s="123"/>
    </row>
    <row r="28" ht="4.5" customHeight="1"/>
    <row r="29" spans="2:9" ht="19.5" customHeight="1">
      <c r="B29" s="29" t="s">
        <v>18</v>
      </c>
      <c r="C29" s="48" t="s">
        <v>85</v>
      </c>
      <c r="D29" s="24"/>
      <c r="E29" s="25"/>
      <c r="F29" s="25"/>
      <c r="G29" s="25"/>
      <c r="H29" s="25"/>
      <c r="I29" s="26">
        <f>I22-I24</f>
        <v>319427.2435407911</v>
      </c>
    </row>
    <row r="30" spans="2:9" ht="19.5" customHeight="1">
      <c r="B30" s="29" t="s">
        <v>19</v>
      </c>
      <c r="C30" s="48" t="s">
        <v>86</v>
      </c>
      <c r="D30" s="24"/>
      <c r="E30" s="25"/>
      <c r="F30" s="25"/>
      <c r="G30" s="25"/>
      <c r="H30" s="25"/>
      <c r="I30" s="26">
        <v>356179485</v>
      </c>
    </row>
    <row r="31" spans="2:9" s="38" customFormat="1" ht="19.5" customHeight="1">
      <c r="B31" s="41" t="s">
        <v>88</v>
      </c>
      <c r="C31" s="61" t="s">
        <v>87</v>
      </c>
      <c r="D31" s="42"/>
      <c r="E31" s="43"/>
      <c r="F31" s="43"/>
      <c r="G31" s="43"/>
      <c r="H31" s="43"/>
      <c r="I31" s="44">
        <f>I29*10^6/I30</f>
        <v>896.8153894118609</v>
      </c>
    </row>
    <row r="32" ht="10.5" customHeight="1"/>
    <row r="33" spans="2:9" s="39" customFormat="1" ht="19.5" customHeight="1">
      <c r="B33" s="121" t="s">
        <v>22</v>
      </c>
      <c r="C33" s="122"/>
      <c r="D33" s="40"/>
      <c r="E33" s="40"/>
      <c r="F33" s="40"/>
      <c r="G33" s="40"/>
      <c r="H33" s="40"/>
      <c r="I33" s="45">
        <v>825</v>
      </c>
    </row>
    <row r="34" spans="2:9" s="39" customFormat="1" ht="19.5" customHeight="1">
      <c r="B34" s="41" t="s">
        <v>23</v>
      </c>
      <c r="C34" s="46"/>
      <c r="D34" s="40"/>
      <c r="E34" s="40"/>
      <c r="F34" s="40"/>
      <c r="G34" s="40"/>
      <c r="H34" s="40"/>
      <c r="I34" s="47" t="s">
        <v>53</v>
      </c>
    </row>
    <row r="35" ht="19.5" customHeight="1">
      <c r="B35" s="1" t="s">
        <v>24</v>
      </c>
    </row>
  </sheetData>
  <sheetProtection/>
  <mergeCells count="3">
    <mergeCell ref="B4:C4"/>
    <mergeCell ref="B33:C33"/>
    <mergeCell ref="K26:M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P164"/>
  <sheetViews>
    <sheetView zoomScalePageLayoutView="0" workbookViewId="0" topLeftCell="A1">
      <selection activeCell="M25" sqref="M25"/>
    </sheetView>
  </sheetViews>
  <sheetFormatPr defaultColWidth="11.57421875" defaultRowHeight="15" outlineLevelCol="2"/>
  <cols>
    <col min="1" max="1" width="6.28125" style="63" customWidth="1"/>
    <col min="2" max="2" width="24.57421875" style="63" customWidth="1"/>
    <col min="3" max="9" width="11.57421875" style="63" hidden="1" customWidth="1" outlineLevel="1"/>
    <col min="10" max="10" width="10.57421875" style="63" customWidth="1" collapsed="1"/>
    <col min="11" max="11" width="3.421875" style="63" customWidth="1"/>
    <col min="12" max="12" width="6.28125" style="85" customWidth="1"/>
    <col min="13" max="13" width="24.421875" style="90" customWidth="1"/>
    <col min="14" max="19" width="11.57421875" style="50" hidden="1" customWidth="1" outlineLevel="1"/>
    <col min="20" max="20" width="11.57421875" style="50" hidden="1" customWidth="1" outlineLevel="2"/>
    <col min="21" max="21" width="10.57421875" style="50" customWidth="1" collapsed="1"/>
    <col min="22" max="22" width="3.57421875" style="63" customWidth="1"/>
    <col min="23" max="23" width="6.28125" style="85" customWidth="1"/>
    <col min="24" max="24" width="23.7109375" style="90" customWidth="1"/>
    <col min="25" max="29" width="11.57421875" style="50" hidden="1" customWidth="1" outlineLevel="1"/>
    <col min="30" max="30" width="14.8515625" style="50" hidden="1" customWidth="1" outlineLevel="1"/>
    <col min="31" max="31" width="10.57421875" style="50" customWidth="1" collapsed="1"/>
    <col min="32" max="32" width="3.57421875" style="63" customWidth="1"/>
    <col min="33" max="33" width="6.28125" style="50" customWidth="1"/>
    <col min="34" max="34" width="24.57421875" style="50" customWidth="1"/>
    <col min="35" max="41" width="11.57421875" style="50" hidden="1" customWidth="1" outlineLevel="1"/>
    <col min="42" max="42" width="10.57421875" style="50" customWidth="1" collapsed="1"/>
    <col min="43" max="16384" width="11.57421875" style="63" customWidth="1"/>
  </cols>
  <sheetData>
    <row r="1" spans="1:42" ht="12">
      <c r="A1" s="63" t="s">
        <v>25</v>
      </c>
      <c r="L1" s="67"/>
      <c r="M1" s="87"/>
      <c r="N1" s="63"/>
      <c r="O1" s="63"/>
      <c r="P1" s="63"/>
      <c r="Q1" s="63"/>
      <c r="R1" s="63"/>
      <c r="S1" s="63"/>
      <c r="T1" s="63"/>
      <c r="U1" s="63"/>
      <c r="W1" s="67"/>
      <c r="X1" s="87"/>
      <c r="Y1" s="63"/>
      <c r="Z1" s="63"/>
      <c r="AA1" s="63"/>
      <c r="AB1" s="63"/>
      <c r="AC1" s="63"/>
      <c r="AD1" s="63"/>
      <c r="AE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33" s="92" customFormat="1" ht="12">
      <c r="A2" s="92" t="s">
        <v>91</v>
      </c>
      <c r="L2" s="94" t="s">
        <v>122</v>
      </c>
      <c r="M2" s="93"/>
      <c r="W2" s="94" t="s">
        <v>123</v>
      </c>
      <c r="X2" s="93"/>
      <c r="AG2" s="94" t="s">
        <v>124</v>
      </c>
    </row>
    <row r="3" spans="1:42" ht="18" customHeight="1">
      <c r="A3" s="124"/>
      <c r="B3" s="125"/>
      <c r="C3" s="68" t="s">
        <v>92</v>
      </c>
      <c r="D3" s="68" t="s">
        <v>57</v>
      </c>
      <c r="E3" s="68" t="s">
        <v>58</v>
      </c>
      <c r="F3" s="68" t="s">
        <v>59</v>
      </c>
      <c r="G3" s="68" t="s">
        <v>60</v>
      </c>
      <c r="H3" s="68" t="s">
        <v>61</v>
      </c>
      <c r="I3" s="68" t="s">
        <v>33</v>
      </c>
      <c r="J3" s="57" t="s">
        <v>54</v>
      </c>
      <c r="L3" s="128" t="s">
        <v>25</v>
      </c>
      <c r="M3" s="129"/>
      <c r="N3" s="130"/>
      <c r="O3" s="51" t="s">
        <v>92</v>
      </c>
      <c r="P3" s="51" t="s">
        <v>57</v>
      </c>
      <c r="Q3" s="51" t="s">
        <v>58</v>
      </c>
      <c r="R3" s="51" t="s">
        <v>59</v>
      </c>
      <c r="S3" s="51" t="s">
        <v>60</v>
      </c>
      <c r="T3" s="51" t="s">
        <v>61</v>
      </c>
      <c r="U3" s="57" t="s">
        <v>54</v>
      </c>
      <c r="W3" s="134" t="s">
        <v>25</v>
      </c>
      <c r="X3" s="135"/>
      <c r="Y3" s="69" t="s">
        <v>93</v>
      </c>
      <c r="Z3" s="69" t="s">
        <v>94</v>
      </c>
      <c r="AA3" s="69" t="s">
        <v>95</v>
      </c>
      <c r="AB3" s="69" t="s">
        <v>96</v>
      </c>
      <c r="AC3" s="70" t="s">
        <v>97</v>
      </c>
      <c r="AD3" s="69" t="s">
        <v>33</v>
      </c>
      <c r="AE3" s="69" t="s">
        <v>54</v>
      </c>
      <c r="AG3" s="124" t="s">
        <v>25</v>
      </c>
      <c r="AH3" s="125"/>
      <c r="AI3" s="51" t="s">
        <v>56</v>
      </c>
      <c r="AJ3" s="51" t="s">
        <v>57</v>
      </c>
      <c r="AK3" s="51" t="s">
        <v>58</v>
      </c>
      <c r="AL3" s="51" t="s">
        <v>59</v>
      </c>
      <c r="AM3" s="51" t="s">
        <v>60</v>
      </c>
      <c r="AN3" s="51" t="s">
        <v>61</v>
      </c>
      <c r="AO3" s="51" t="s">
        <v>33</v>
      </c>
      <c r="AP3" s="57" t="s">
        <v>54</v>
      </c>
    </row>
    <row r="4" spans="1:42" s="67" customFormat="1" ht="18" customHeight="1">
      <c r="A4" s="126"/>
      <c r="B4" s="127"/>
      <c r="C4" s="71" t="s">
        <v>62</v>
      </c>
      <c r="D4" s="71" t="s">
        <v>62</v>
      </c>
      <c r="E4" s="71" t="s">
        <v>62</v>
      </c>
      <c r="F4" s="71" t="s">
        <v>62</v>
      </c>
      <c r="G4" s="71" t="s">
        <v>62</v>
      </c>
      <c r="H4" s="71" t="s">
        <v>62</v>
      </c>
      <c r="I4" s="71" t="s">
        <v>62</v>
      </c>
      <c r="J4" s="72" t="s">
        <v>62</v>
      </c>
      <c r="L4" s="131"/>
      <c r="M4" s="132"/>
      <c r="N4" s="133"/>
      <c r="O4" s="72" t="s">
        <v>62</v>
      </c>
      <c r="P4" s="72" t="s">
        <v>62</v>
      </c>
      <c r="Q4" s="72" t="s">
        <v>62</v>
      </c>
      <c r="R4" s="72" t="s">
        <v>62</v>
      </c>
      <c r="S4" s="72" t="s">
        <v>62</v>
      </c>
      <c r="T4" s="72" t="s">
        <v>62</v>
      </c>
      <c r="U4" s="72" t="s">
        <v>62</v>
      </c>
      <c r="W4" s="136"/>
      <c r="X4" s="137"/>
      <c r="Y4" s="69" t="s">
        <v>98</v>
      </c>
      <c r="Z4" s="69" t="s">
        <v>98</v>
      </c>
      <c r="AA4" s="69" t="s">
        <v>98</v>
      </c>
      <c r="AB4" s="69" t="s">
        <v>98</v>
      </c>
      <c r="AC4" s="70" t="s">
        <v>99</v>
      </c>
      <c r="AD4" s="69" t="s">
        <v>98</v>
      </c>
      <c r="AE4" s="69" t="s">
        <v>98</v>
      </c>
      <c r="AG4" s="138"/>
      <c r="AH4" s="139"/>
      <c r="AI4" s="51" t="s">
        <v>62</v>
      </c>
      <c r="AJ4" s="51" t="s">
        <v>62</v>
      </c>
      <c r="AK4" s="51" t="s">
        <v>62</v>
      </c>
      <c r="AL4" s="51" t="s">
        <v>62</v>
      </c>
      <c r="AM4" s="51" t="s">
        <v>62</v>
      </c>
      <c r="AN4" s="51" t="s">
        <v>62</v>
      </c>
      <c r="AO4" s="51" t="s">
        <v>62</v>
      </c>
      <c r="AP4" s="57" t="s">
        <v>62</v>
      </c>
    </row>
    <row r="5" spans="1:42" ht="18" customHeight="1">
      <c r="A5" s="73" t="s">
        <v>36</v>
      </c>
      <c r="B5" s="74" t="s">
        <v>100</v>
      </c>
      <c r="C5" s="75">
        <v>2075070</v>
      </c>
      <c r="D5" s="75">
        <v>118158</v>
      </c>
      <c r="E5" s="76">
        <v>5.69416935332302</v>
      </c>
      <c r="F5" s="76">
        <v>-5.546616293228035</v>
      </c>
      <c r="G5" s="77"/>
      <c r="H5" s="75">
        <v>1781386</v>
      </c>
      <c r="I5" s="76">
        <v>15.076304609082754</v>
      </c>
      <c r="J5" s="76">
        <v>10.90898744340427</v>
      </c>
      <c r="L5" s="78" t="s">
        <v>43</v>
      </c>
      <c r="M5" s="88" t="s">
        <v>101</v>
      </c>
      <c r="N5" s="54">
        <v>1410765</v>
      </c>
      <c r="O5" s="54">
        <v>46056</v>
      </c>
      <c r="P5" s="55">
        <v>3.2646117531977334</v>
      </c>
      <c r="Q5" s="55">
        <v>2.15480442894207</v>
      </c>
      <c r="R5" s="56"/>
      <c r="S5" s="54">
        <v>1470840</v>
      </c>
      <c r="T5" s="55">
        <v>31.935904116727464</v>
      </c>
      <c r="U5" s="55">
        <v>9.773508834997097</v>
      </c>
      <c r="W5" s="78" t="s">
        <v>32</v>
      </c>
      <c r="X5" s="88" t="s">
        <v>102</v>
      </c>
      <c r="Y5" s="54">
        <v>354513</v>
      </c>
      <c r="Z5" s="54">
        <v>18213</v>
      </c>
      <c r="AA5" s="55">
        <v>5.137470276125276</v>
      </c>
      <c r="AB5" s="55">
        <v>0.9588604170345016</v>
      </c>
      <c r="AC5" s="54">
        <v>316994.918</v>
      </c>
      <c r="AD5" s="55">
        <v>17.404871136001756</v>
      </c>
      <c r="AE5" s="55">
        <v>9.563370061680631</v>
      </c>
      <c r="AG5" s="52">
        <v>8801</v>
      </c>
      <c r="AH5" s="53" t="s">
        <v>63</v>
      </c>
      <c r="AI5" s="54">
        <v>1567969</v>
      </c>
      <c r="AJ5" s="54">
        <v>117722</v>
      </c>
      <c r="AK5" s="55">
        <v>7.50792904706662</v>
      </c>
      <c r="AL5" s="55">
        <v>2.5462448235358703</v>
      </c>
      <c r="AM5" s="54">
        <v>17205</v>
      </c>
      <c r="AN5" s="54">
        <v>2605464.182556</v>
      </c>
      <c r="AO5" s="55">
        <v>22.13234724652996</v>
      </c>
      <c r="AP5" s="55">
        <v>17.78395426630906</v>
      </c>
    </row>
    <row r="6" spans="1:42" ht="18" customHeight="1">
      <c r="A6" s="73" t="s">
        <v>35</v>
      </c>
      <c r="B6" s="74" t="s">
        <v>103</v>
      </c>
      <c r="C6" s="75">
        <v>1706901</v>
      </c>
      <c r="D6" s="75">
        <v>89221</v>
      </c>
      <c r="E6" s="76">
        <v>5.2270752668139515</v>
      </c>
      <c r="F6" s="76">
        <v>-8.103560964737067</v>
      </c>
      <c r="G6" s="77"/>
      <c r="H6" s="75">
        <v>1948851.02386</v>
      </c>
      <c r="I6" s="76">
        <v>21.84296324699342</v>
      </c>
      <c r="J6" s="76">
        <v>11.924343927795404</v>
      </c>
      <c r="L6" s="78" t="s">
        <v>42</v>
      </c>
      <c r="M6" s="88" t="s">
        <v>104</v>
      </c>
      <c r="N6" s="54">
        <v>572496</v>
      </c>
      <c r="O6" s="54">
        <v>10718</v>
      </c>
      <c r="P6" s="55">
        <v>1.8721528185349767</v>
      </c>
      <c r="Q6" s="55">
        <v>1.6574271701570664</v>
      </c>
      <c r="R6" s="56"/>
      <c r="S6" s="54">
        <v>321498.602592</v>
      </c>
      <c r="T6" s="55">
        <v>29.996137580891958</v>
      </c>
      <c r="U6" s="55">
        <v>8.6090740286443</v>
      </c>
      <c r="W6" s="78" t="s">
        <v>31</v>
      </c>
      <c r="X6" s="88" t="s">
        <v>105</v>
      </c>
      <c r="Y6" s="54">
        <v>144961</v>
      </c>
      <c r="Z6" s="54">
        <v>5505</v>
      </c>
      <c r="AA6" s="55">
        <v>3.797573140361891</v>
      </c>
      <c r="AB6" s="55">
        <v>4.081075841668036</v>
      </c>
      <c r="AC6" s="54">
        <v>134862.64236</v>
      </c>
      <c r="AD6" s="55">
        <v>24.498209329700273</v>
      </c>
      <c r="AE6" s="55">
        <v>7.088129999326554</v>
      </c>
      <c r="AG6" s="52">
        <v>8802</v>
      </c>
      <c r="AH6" s="53" t="s">
        <v>64</v>
      </c>
      <c r="AI6" s="54">
        <v>1009408</v>
      </c>
      <c r="AJ6" s="54">
        <v>83426</v>
      </c>
      <c r="AK6" s="55">
        <v>8.26484434440781</v>
      </c>
      <c r="AL6" s="55">
        <v>-9.083556179233854</v>
      </c>
      <c r="AM6" s="54">
        <v>8474</v>
      </c>
      <c r="AN6" s="54">
        <v>3125566.72207</v>
      </c>
      <c r="AO6" s="55">
        <v>37.46513942979407</v>
      </c>
      <c r="AP6" s="55">
        <v>19.745173009513845</v>
      </c>
    </row>
    <row r="7" spans="1:42" ht="18" customHeight="1">
      <c r="A7" s="73" t="s">
        <v>34</v>
      </c>
      <c r="B7" s="74" t="s">
        <v>106</v>
      </c>
      <c r="C7" s="75">
        <v>541847</v>
      </c>
      <c r="D7" s="75">
        <v>9469</v>
      </c>
      <c r="E7" s="76">
        <v>1.747541280103055</v>
      </c>
      <c r="F7" s="76">
        <v>1.517382734923589</v>
      </c>
      <c r="G7" s="77"/>
      <c r="H7" s="75">
        <v>223224.246234</v>
      </c>
      <c r="I7" s="76">
        <v>23.574215464568592</v>
      </c>
      <c r="J7" s="76">
        <v>10.025387857505159</v>
      </c>
      <c r="L7" s="78" t="s">
        <v>41</v>
      </c>
      <c r="M7" s="88" t="s">
        <v>107</v>
      </c>
      <c r="N7" s="54">
        <v>460455</v>
      </c>
      <c r="O7" s="54">
        <v>5245</v>
      </c>
      <c r="P7" s="55">
        <v>1.1390906820427622</v>
      </c>
      <c r="Q7" s="55">
        <v>4.53577493438917</v>
      </c>
      <c r="R7" s="56"/>
      <c r="S7" s="54">
        <v>374493.65618</v>
      </c>
      <c r="T7" s="55">
        <v>71.40012510581506</v>
      </c>
      <c r="U7" s="55">
        <v>8.260373660836427</v>
      </c>
      <c r="W7" s="78" t="s">
        <v>30</v>
      </c>
      <c r="X7" s="88" t="s">
        <v>108</v>
      </c>
      <c r="Y7" s="54">
        <v>133024</v>
      </c>
      <c r="Z7" s="54">
        <v>2377</v>
      </c>
      <c r="AA7" s="55">
        <v>1.7868955977868657</v>
      </c>
      <c r="AB7" s="55">
        <v>2.06941002248191</v>
      </c>
      <c r="AC7" s="54">
        <v>81011.440835</v>
      </c>
      <c r="AD7" s="55">
        <v>34.081380241901556</v>
      </c>
      <c r="AE7" s="55">
        <v>9.66039745407685</v>
      </c>
      <c r="AG7" s="52">
        <v>8830</v>
      </c>
      <c r="AH7" s="53" t="s">
        <v>65</v>
      </c>
      <c r="AI7" s="54">
        <v>854964</v>
      </c>
      <c r="AJ7" s="54">
        <v>87797</v>
      </c>
      <c r="AK7" s="55">
        <v>10.26908735338564</v>
      </c>
      <c r="AL7" s="55">
        <v>5.965160162858574</v>
      </c>
      <c r="AM7" s="54">
        <v>12116</v>
      </c>
      <c r="AN7" s="54">
        <v>1523475.1296</v>
      </c>
      <c r="AO7" s="55">
        <v>17.352245858058932</v>
      </c>
      <c r="AP7" s="55">
        <v>21.695365873935657</v>
      </c>
    </row>
    <row r="8" spans="1:42" ht="18" customHeight="1">
      <c r="A8" s="73">
        <v>2533</v>
      </c>
      <c r="B8" s="74" t="s">
        <v>109</v>
      </c>
      <c r="C8" s="75"/>
      <c r="D8" s="75"/>
      <c r="E8" s="76"/>
      <c r="F8" s="76"/>
      <c r="G8" s="77"/>
      <c r="H8" s="75"/>
      <c r="I8" s="76"/>
      <c r="J8" s="76">
        <v>5.5</v>
      </c>
      <c r="L8" s="78" t="s">
        <v>40</v>
      </c>
      <c r="M8" s="88" t="s">
        <v>110</v>
      </c>
      <c r="N8" s="54">
        <v>465579</v>
      </c>
      <c r="O8" s="54">
        <v>8615</v>
      </c>
      <c r="P8" s="55">
        <v>1.8503841453330154</v>
      </c>
      <c r="Q8" s="55">
        <v>8.138133185921891</v>
      </c>
      <c r="R8" s="54">
        <v>8044</v>
      </c>
      <c r="S8" s="54">
        <v>339007.044</v>
      </c>
      <c r="T8" s="55">
        <v>39.35078862449217</v>
      </c>
      <c r="U8" s="55">
        <v>10.393234420351716</v>
      </c>
      <c r="W8" s="78" t="s">
        <v>29</v>
      </c>
      <c r="X8" s="88" t="s">
        <v>111</v>
      </c>
      <c r="Y8" s="54">
        <v>103272</v>
      </c>
      <c r="Z8" s="54">
        <v>3322</v>
      </c>
      <c r="AA8" s="55">
        <v>3.2167480052676423</v>
      </c>
      <c r="AB8" s="55">
        <v>49.00014427932477</v>
      </c>
      <c r="AC8" s="54">
        <v>94533.196716</v>
      </c>
      <c r="AD8" s="55">
        <v>28.456711835039133</v>
      </c>
      <c r="AE8" s="55">
        <v>10.451536478731835</v>
      </c>
      <c r="AG8" s="52">
        <v>3289</v>
      </c>
      <c r="AH8" s="53" t="s">
        <v>66</v>
      </c>
      <c r="AI8" s="54">
        <v>815479</v>
      </c>
      <c r="AJ8" s="54">
        <v>28718</v>
      </c>
      <c r="AK8" s="55">
        <v>3.5216112248138822</v>
      </c>
      <c r="AL8" s="55">
        <v>5.4750119317233725</v>
      </c>
      <c r="AM8" s="54">
        <v>19230</v>
      </c>
      <c r="AN8" s="54">
        <v>415899.302126</v>
      </c>
      <c r="AO8" s="55">
        <v>14.482181980848248</v>
      </c>
      <c r="AP8" s="55">
        <v>15.885630841367464</v>
      </c>
    </row>
    <row r="9" spans="1:42" s="82" customFormat="1" ht="18" customHeight="1">
      <c r="A9" s="79"/>
      <c r="B9" s="79" t="s">
        <v>112</v>
      </c>
      <c r="C9" s="80"/>
      <c r="D9" s="80"/>
      <c r="E9" s="81"/>
      <c r="F9" s="81"/>
      <c r="G9" s="80"/>
      <c r="H9" s="80"/>
      <c r="I9" s="81"/>
      <c r="J9" s="81">
        <f>AVERAGE(J5:J8)</f>
        <v>9.589679807176207</v>
      </c>
      <c r="L9" s="78" t="s">
        <v>39</v>
      </c>
      <c r="M9" s="88" t="s">
        <v>113</v>
      </c>
      <c r="N9" s="54">
        <v>149856</v>
      </c>
      <c r="O9" s="54">
        <v>2347</v>
      </c>
      <c r="P9" s="55">
        <v>1.5661701900491136</v>
      </c>
      <c r="Q9" s="55">
        <v>0.22069740379599967</v>
      </c>
      <c r="R9" s="54">
        <v>2887</v>
      </c>
      <c r="S9" s="54">
        <v>94606.135</v>
      </c>
      <c r="T9" s="55">
        <v>40.30938858116745</v>
      </c>
      <c r="U9" s="55">
        <v>3.702855335921873</v>
      </c>
      <c r="W9" s="78" t="s">
        <v>28</v>
      </c>
      <c r="X9" s="88" t="s">
        <v>114</v>
      </c>
      <c r="Y9" s="54">
        <v>64562</v>
      </c>
      <c r="Z9" s="54">
        <v>1477</v>
      </c>
      <c r="AA9" s="55">
        <v>2.287723428642235</v>
      </c>
      <c r="AB9" s="55">
        <v>2.674936386768456</v>
      </c>
      <c r="AC9" s="54">
        <v>36913.2764</v>
      </c>
      <c r="AD9" s="55">
        <v>24.992062559241706</v>
      </c>
      <c r="AE9" s="55">
        <v>8.128227629440445</v>
      </c>
      <c r="AG9" s="52">
        <v>8804</v>
      </c>
      <c r="AH9" s="53" t="s">
        <v>67</v>
      </c>
      <c r="AI9" s="54">
        <v>254498</v>
      </c>
      <c r="AJ9" s="54">
        <v>19742</v>
      </c>
      <c r="AK9" s="55">
        <v>7.757231883944078</v>
      </c>
      <c r="AL9" s="55">
        <v>-2.1206713536298327</v>
      </c>
      <c r="AM9" s="56"/>
      <c r="AN9" s="54">
        <v>351046.739132</v>
      </c>
      <c r="AO9" s="55">
        <v>17.781721159558302</v>
      </c>
      <c r="AP9" s="55">
        <v>19.786622137593266</v>
      </c>
    </row>
    <row r="10" spans="12:42" ht="18" customHeight="1">
      <c r="L10" s="78" t="s">
        <v>38</v>
      </c>
      <c r="M10" s="88" t="s">
        <v>115</v>
      </c>
      <c r="N10" s="54">
        <v>56620</v>
      </c>
      <c r="O10" s="54">
        <v>1587</v>
      </c>
      <c r="P10" s="55">
        <v>2.8028965030024726</v>
      </c>
      <c r="Q10" s="55">
        <v>-2.537267187661374</v>
      </c>
      <c r="R10" s="56"/>
      <c r="S10" s="54">
        <v>25064.730887</v>
      </c>
      <c r="T10" s="55">
        <v>15.793781277252679</v>
      </c>
      <c r="U10" s="55">
        <v>4.009293764180345</v>
      </c>
      <c r="W10" s="78" t="s">
        <v>27</v>
      </c>
      <c r="X10" s="88" t="s">
        <v>116</v>
      </c>
      <c r="Y10" s="54">
        <v>66056</v>
      </c>
      <c r="Z10" s="54">
        <v>4402</v>
      </c>
      <c r="AA10" s="55">
        <v>6.664042630495337</v>
      </c>
      <c r="AB10" s="55">
        <v>8.589370551199217</v>
      </c>
      <c r="AC10" s="54">
        <v>78468.03965</v>
      </c>
      <c r="AD10" s="55">
        <v>17.82554285552022</v>
      </c>
      <c r="AE10" s="55">
        <v>6.2003780675940785</v>
      </c>
      <c r="AG10" s="52">
        <v>3003</v>
      </c>
      <c r="AH10" s="53" t="s">
        <v>68</v>
      </c>
      <c r="AI10" s="54">
        <v>215780</v>
      </c>
      <c r="AJ10" s="54">
        <v>34897</v>
      </c>
      <c r="AK10" s="55">
        <v>16.17249049958291</v>
      </c>
      <c r="AL10" s="55">
        <v>26.962272588199298</v>
      </c>
      <c r="AM10" s="56"/>
      <c r="AN10" s="54">
        <v>715284.282609</v>
      </c>
      <c r="AO10" s="55">
        <v>20.497013571625068</v>
      </c>
      <c r="AP10" s="55">
        <v>21.04204469368854</v>
      </c>
    </row>
    <row r="11" spans="12:42" ht="18" customHeight="1">
      <c r="L11" s="78" t="s">
        <v>37</v>
      </c>
      <c r="M11" s="88" t="s">
        <v>117</v>
      </c>
      <c r="N11" s="54">
        <v>15776</v>
      </c>
      <c r="O11" s="54">
        <v>435</v>
      </c>
      <c r="P11" s="55">
        <v>2.7573529411764706</v>
      </c>
      <c r="Q11" s="55">
        <v>-36.54828459960584</v>
      </c>
      <c r="R11" s="54">
        <v>256</v>
      </c>
      <c r="S11" s="54">
        <v>7068.6</v>
      </c>
      <c r="T11" s="55">
        <v>16.249655172413792</v>
      </c>
      <c r="U11" s="55">
        <v>5.722175411719648</v>
      </c>
      <c r="W11" s="78" t="s">
        <v>26</v>
      </c>
      <c r="X11" s="88" t="s">
        <v>118</v>
      </c>
      <c r="Y11" s="54">
        <v>58512</v>
      </c>
      <c r="Z11" s="54">
        <v>1487</v>
      </c>
      <c r="AA11" s="55">
        <v>2.5413590374624007</v>
      </c>
      <c r="AB11" s="55">
        <v>-0.9898979643636729</v>
      </c>
      <c r="AC11" s="54">
        <v>34502.009454</v>
      </c>
      <c r="AD11" s="55">
        <v>23.202427339609955</v>
      </c>
      <c r="AE11" s="55">
        <v>6.734732052579561</v>
      </c>
      <c r="AG11" s="64" t="s">
        <v>25</v>
      </c>
      <c r="AH11" s="65" t="s">
        <v>119</v>
      </c>
      <c r="AI11" s="65"/>
      <c r="AJ11" s="65"/>
      <c r="AK11" s="65"/>
      <c r="AL11" s="65"/>
      <c r="AM11" s="65"/>
      <c r="AN11" s="65"/>
      <c r="AO11" s="65"/>
      <c r="AP11" s="66">
        <f>AVERAGE(AP5:AP10)</f>
        <v>19.323131803734636</v>
      </c>
    </row>
    <row r="12" spans="12:42" ht="18" customHeight="1">
      <c r="L12" s="64" t="s">
        <v>25</v>
      </c>
      <c r="M12" s="89" t="s">
        <v>120</v>
      </c>
      <c r="N12" s="65"/>
      <c r="O12" s="65"/>
      <c r="P12" s="65"/>
      <c r="Q12" s="65"/>
      <c r="R12" s="65"/>
      <c r="S12" s="65"/>
      <c r="T12" s="65"/>
      <c r="U12" s="66">
        <f>AVERAGE(U5:U11)</f>
        <v>7.210073636664488</v>
      </c>
      <c r="W12" s="86" t="s">
        <v>25</v>
      </c>
      <c r="X12" s="91" t="s">
        <v>121</v>
      </c>
      <c r="Y12" s="83"/>
      <c r="Z12" s="83"/>
      <c r="AA12" s="83"/>
      <c r="AB12" s="83"/>
      <c r="AC12" s="83"/>
      <c r="AD12" s="83"/>
      <c r="AE12" s="66">
        <f>AVERAGE(AE5:AE11)</f>
        <v>8.260967391918564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</row>
    <row r="13" spans="12:42" ht="18" customHeight="1">
      <c r="L13" s="67"/>
      <c r="M13" s="87"/>
      <c r="N13" s="63"/>
      <c r="O13" s="63"/>
      <c r="P13" s="63"/>
      <c r="Q13" s="63"/>
      <c r="R13" s="63"/>
      <c r="S13" s="63"/>
      <c r="T13" s="63"/>
      <c r="U13" s="84"/>
      <c r="W13" s="67"/>
      <c r="X13" s="87"/>
      <c r="Y13" s="63"/>
      <c r="Z13" s="63"/>
      <c r="AA13" s="63"/>
      <c r="AB13" s="63"/>
      <c r="AC13" s="63"/>
      <c r="AD13" s="63"/>
      <c r="AE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</row>
    <row r="14" spans="12:42" ht="18" customHeight="1">
      <c r="L14" s="67"/>
      <c r="M14" s="87"/>
      <c r="N14" s="63"/>
      <c r="O14" s="63"/>
      <c r="P14" s="63"/>
      <c r="Q14" s="63"/>
      <c r="R14" s="63"/>
      <c r="S14" s="63"/>
      <c r="T14" s="63"/>
      <c r="U14" s="63"/>
      <c r="W14" s="67"/>
      <c r="X14" s="87"/>
      <c r="Y14" s="63"/>
      <c r="Z14" s="63"/>
      <c r="AA14" s="63"/>
      <c r="AB14" s="63"/>
      <c r="AC14" s="63"/>
      <c r="AD14" s="63"/>
      <c r="AE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</row>
    <row r="15" spans="12:42" ht="18" customHeight="1">
      <c r="L15" s="67"/>
      <c r="M15" s="87"/>
      <c r="N15" s="63"/>
      <c r="O15" s="63"/>
      <c r="P15" s="63"/>
      <c r="Q15" s="63"/>
      <c r="R15" s="63"/>
      <c r="S15" s="63"/>
      <c r="T15" s="63"/>
      <c r="U15" s="63"/>
      <c r="W15" s="67"/>
      <c r="X15" s="87"/>
      <c r="Y15" s="63"/>
      <c r="Z15" s="63"/>
      <c r="AA15" s="63"/>
      <c r="AB15" s="63"/>
      <c r="AC15" s="63"/>
      <c r="AD15" s="63"/>
      <c r="AE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</row>
    <row r="16" spans="12:42" ht="18" customHeight="1">
      <c r="L16" s="67"/>
      <c r="M16" s="87"/>
      <c r="N16" s="63"/>
      <c r="O16" s="63"/>
      <c r="P16" s="63"/>
      <c r="Q16" s="63"/>
      <c r="R16" s="63"/>
      <c r="S16" s="63"/>
      <c r="T16" s="63"/>
      <c r="U16" s="63"/>
      <c r="W16" s="67"/>
      <c r="X16" s="87"/>
      <c r="Y16" s="63"/>
      <c r="Z16" s="63"/>
      <c r="AA16" s="63"/>
      <c r="AB16" s="63"/>
      <c r="AC16" s="63"/>
      <c r="AD16" s="63"/>
      <c r="AE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</row>
    <row r="17" spans="12:42" ht="18" customHeight="1">
      <c r="L17" s="67"/>
      <c r="M17" s="87"/>
      <c r="N17" s="63"/>
      <c r="O17" s="63"/>
      <c r="P17" s="63"/>
      <c r="Q17" s="63"/>
      <c r="R17" s="63"/>
      <c r="S17" s="63"/>
      <c r="T17" s="63"/>
      <c r="U17" s="63"/>
      <c r="W17" s="67"/>
      <c r="X17" s="87"/>
      <c r="Y17" s="63"/>
      <c r="Z17" s="63"/>
      <c r="AA17" s="63"/>
      <c r="AB17" s="63"/>
      <c r="AC17" s="63"/>
      <c r="AD17" s="63"/>
      <c r="AE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</row>
    <row r="18" spans="12:42" ht="18" customHeight="1">
      <c r="L18" s="67"/>
      <c r="M18" s="87"/>
      <c r="N18" s="63"/>
      <c r="O18" s="63"/>
      <c r="P18" s="63"/>
      <c r="Q18" s="63"/>
      <c r="R18" s="63"/>
      <c r="S18" s="63"/>
      <c r="T18" s="63"/>
      <c r="U18" s="63"/>
      <c r="W18" s="67"/>
      <c r="X18" s="87"/>
      <c r="Y18" s="63"/>
      <c r="Z18" s="63"/>
      <c r="AA18" s="63"/>
      <c r="AB18" s="63"/>
      <c r="AC18" s="63"/>
      <c r="AD18" s="63"/>
      <c r="AE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</row>
    <row r="19" spans="12:42" ht="18" customHeight="1">
      <c r="L19" s="67"/>
      <c r="M19" s="87"/>
      <c r="N19" s="63"/>
      <c r="O19" s="63"/>
      <c r="P19" s="63"/>
      <c r="Q19" s="63"/>
      <c r="R19" s="63"/>
      <c r="S19" s="63"/>
      <c r="T19" s="63"/>
      <c r="U19" s="63"/>
      <c r="W19" s="67"/>
      <c r="X19" s="87"/>
      <c r="Y19" s="63"/>
      <c r="Z19" s="63"/>
      <c r="AA19" s="63"/>
      <c r="AB19" s="63"/>
      <c r="AC19" s="63"/>
      <c r="AD19" s="63"/>
      <c r="AE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</row>
    <row r="20" spans="12:42" ht="18" customHeight="1">
      <c r="L20" s="67"/>
      <c r="M20" s="87"/>
      <c r="N20" s="63"/>
      <c r="O20" s="63"/>
      <c r="P20" s="63"/>
      <c r="Q20" s="63"/>
      <c r="R20" s="63"/>
      <c r="S20" s="63"/>
      <c r="T20" s="63"/>
      <c r="U20" s="63"/>
      <c r="W20" s="67"/>
      <c r="X20" s="87"/>
      <c r="Y20" s="63"/>
      <c r="Z20" s="63"/>
      <c r="AA20" s="63"/>
      <c r="AB20" s="63"/>
      <c r="AC20" s="63"/>
      <c r="AD20" s="63"/>
      <c r="AE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2:42" ht="18" customHeight="1">
      <c r="L21" s="67"/>
      <c r="M21" s="87"/>
      <c r="N21" s="63"/>
      <c r="O21" s="63"/>
      <c r="P21" s="63"/>
      <c r="Q21" s="63"/>
      <c r="R21" s="63"/>
      <c r="S21" s="63"/>
      <c r="T21" s="63"/>
      <c r="U21" s="63"/>
      <c r="W21" s="67"/>
      <c r="X21" s="87"/>
      <c r="Y21" s="63"/>
      <c r="Z21" s="63"/>
      <c r="AA21" s="63"/>
      <c r="AB21" s="63"/>
      <c r="AC21" s="63"/>
      <c r="AD21" s="63"/>
      <c r="AE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</row>
    <row r="22" spans="12:42" ht="18" customHeight="1">
      <c r="L22" s="67"/>
      <c r="M22" s="87"/>
      <c r="N22" s="63"/>
      <c r="O22" s="63"/>
      <c r="P22" s="63"/>
      <c r="Q22" s="63"/>
      <c r="R22" s="63"/>
      <c r="S22" s="63"/>
      <c r="T22" s="63"/>
      <c r="U22" s="63"/>
      <c r="W22" s="67"/>
      <c r="X22" s="87"/>
      <c r="Y22" s="63"/>
      <c r="Z22" s="63"/>
      <c r="AA22" s="63"/>
      <c r="AB22" s="63"/>
      <c r="AC22" s="63"/>
      <c r="AD22" s="63"/>
      <c r="AE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2:42" ht="18" customHeight="1">
      <c r="L23" s="67"/>
      <c r="M23" s="87"/>
      <c r="N23" s="63"/>
      <c r="O23" s="63"/>
      <c r="P23" s="63"/>
      <c r="Q23" s="63"/>
      <c r="R23" s="63"/>
      <c r="S23" s="63"/>
      <c r="T23" s="63"/>
      <c r="U23" s="63"/>
      <c r="W23" s="67"/>
      <c r="X23" s="87"/>
      <c r="Y23" s="63"/>
      <c r="Z23" s="63"/>
      <c r="AA23" s="63"/>
      <c r="AB23" s="63"/>
      <c r="AC23" s="63"/>
      <c r="AD23" s="63"/>
      <c r="AE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</row>
    <row r="24" spans="12:42" ht="18" customHeight="1">
      <c r="L24" s="67"/>
      <c r="M24" s="87"/>
      <c r="N24" s="63"/>
      <c r="O24" s="63"/>
      <c r="P24" s="63"/>
      <c r="Q24" s="63"/>
      <c r="R24" s="63"/>
      <c r="S24" s="63"/>
      <c r="T24" s="63"/>
      <c r="U24" s="63"/>
      <c r="W24" s="67"/>
      <c r="X24" s="87"/>
      <c r="Y24" s="63"/>
      <c r="Z24" s="63"/>
      <c r="AA24" s="63"/>
      <c r="AB24" s="63"/>
      <c r="AC24" s="63"/>
      <c r="AD24" s="63"/>
      <c r="AE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2:42" ht="18" customHeight="1">
      <c r="L25" s="67"/>
      <c r="M25" s="87"/>
      <c r="N25" s="63"/>
      <c r="O25" s="63"/>
      <c r="P25" s="63"/>
      <c r="Q25" s="63"/>
      <c r="R25" s="63"/>
      <c r="S25" s="63"/>
      <c r="T25" s="63"/>
      <c r="U25" s="63"/>
      <c r="W25" s="67"/>
      <c r="X25" s="87"/>
      <c r="Y25" s="63"/>
      <c r="Z25" s="63"/>
      <c r="AA25" s="63"/>
      <c r="AB25" s="63"/>
      <c r="AC25" s="63"/>
      <c r="AD25" s="63"/>
      <c r="AE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</row>
    <row r="26" spans="12:42" ht="12">
      <c r="L26" s="67"/>
      <c r="M26" s="87"/>
      <c r="N26" s="63"/>
      <c r="O26" s="63"/>
      <c r="P26" s="63"/>
      <c r="Q26" s="63"/>
      <c r="R26" s="63"/>
      <c r="S26" s="63"/>
      <c r="T26" s="63"/>
      <c r="U26" s="63"/>
      <c r="W26" s="67"/>
      <c r="X26" s="87"/>
      <c r="Y26" s="63"/>
      <c r="Z26" s="63"/>
      <c r="AA26" s="63"/>
      <c r="AB26" s="63"/>
      <c r="AC26" s="63"/>
      <c r="AD26" s="63"/>
      <c r="AE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</row>
    <row r="27" spans="12:42" ht="12">
      <c r="L27" s="67"/>
      <c r="M27" s="87"/>
      <c r="N27" s="63"/>
      <c r="O27" s="63"/>
      <c r="P27" s="63"/>
      <c r="Q27" s="63"/>
      <c r="R27" s="63"/>
      <c r="S27" s="63"/>
      <c r="T27" s="63"/>
      <c r="U27" s="63"/>
      <c r="W27" s="67"/>
      <c r="X27" s="87"/>
      <c r="Y27" s="63"/>
      <c r="Z27" s="63"/>
      <c r="AA27" s="63"/>
      <c r="AB27" s="63"/>
      <c r="AC27" s="63"/>
      <c r="AD27" s="63"/>
      <c r="AE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</row>
    <row r="28" spans="12:42" ht="12">
      <c r="L28" s="67"/>
      <c r="M28" s="87"/>
      <c r="N28" s="63"/>
      <c r="O28" s="63"/>
      <c r="P28" s="63"/>
      <c r="Q28" s="63"/>
      <c r="R28" s="63"/>
      <c r="S28" s="63"/>
      <c r="T28" s="63"/>
      <c r="U28" s="63"/>
      <c r="W28" s="67"/>
      <c r="X28" s="87"/>
      <c r="Y28" s="63"/>
      <c r="Z28" s="63"/>
      <c r="AA28" s="63"/>
      <c r="AB28" s="63"/>
      <c r="AC28" s="63"/>
      <c r="AD28" s="63"/>
      <c r="AE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2:42" ht="12">
      <c r="L29" s="67"/>
      <c r="M29" s="87"/>
      <c r="N29" s="63"/>
      <c r="O29" s="63"/>
      <c r="P29" s="63"/>
      <c r="Q29" s="63"/>
      <c r="R29" s="63"/>
      <c r="S29" s="63"/>
      <c r="T29" s="63"/>
      <c r="U29" s="63"/>
      <c r="W29" s="67"/>
      <c r="X29" s="87"/>
      <c r="Y29" s="63"/>
      <c r="Z29" s="63"/>
      <c r="AA29" s="63"/>
      <c r="AB29" s="63"/>
      <c r="AC29" s="63"/>
      <c r="AD29" s="63"/>
      <c r="AE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</row>
    <row r="30" spans="12:42" ht="12">
      <c r="L30" s="67"/>
      <c r="M30" s="87"/>
      <c r="N30" s="63"/>
      <c r="O30" s="63"/>
      <c r="P30" s="63"/>
      <c r="Q30" s="63"/>
      <c r="R30" s="63"/>
      <c r="S30" s="63"/>
      <c r="T30" s="63"/>
      <c r="U30" s="63"/>
      <c r="W30" s="67"/>
      <c r="X30" s="87"/>
      <c r="Y30" s="63"/>
      <c r="Z30" s="63"/>
      <c r="AA30" s="63"/>
      <c r="AB30" s="63"/>
      <c r="AC30" s="63"/>
      <c r="AD30" s="63"/>
      <c r="AE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</row>
    <row r="31" spans="12:42" ht="12">
      <c r="L31" s="67"/>
      <c r="M31" s="87"/>
      <c r="N31" s="63"/>
      <c r="O31" s="63"/>
      <c r="P31" s="63"/>
      <c r="Q31" s="63"/>
      <c r="R31" s="63"/>
      <c r="S31" s="63"/>
      <c r="T31" s="63"/>
      <c r="U31" s="63"/>
      <c r="W31" s="67"/>
      <c r="X31" s="87"/>
      <c r="Y31" s="63"/>
      <c r="Z31" s="63"/>
      <c r="AA31" s="63"/>
      <c r="AB31" s="63"/>
      <c r="AC31" s="63"/>
      <c r="AD31" s="63"/>
      <c r="AE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</row>
    <row r="32" spans="12:42" ht="12">
      <c r="L32" s="67"/>
      <c r="M32" s="87"/>
      <c r="N32" s="63"/>
      <c r="O32" s="63"/>
      <c r="P32" s="63"/>
      <c r="Q32" s="63"/>
      <c r="R32" s="63"/>
      <c r="S32" s="63"/>
      <c r="T32" s="63"/>
      <c r="U32" s="63"/>
      <c r="W32" s="67"/>
      <c r="X32" s="87"/>
      <c r="Y32" s="63"/>
      <c r="Z32" s="63"/>
      <c r="AA32" s="63"/>
      <c r="AB32" s="63"/>
      <c r="AC32" s="63"/>
      <c r="AD32" s="63"/>
      <c r="AE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</row>
    <row r="33" spans="12:42" ht="12">
      <c r="L33" s="67"/>
      <c r="M33" s="87"/>
      <c r="N33" s="63"/>
      <c r="O33" s="63"/>
      <c r="P33" s="63"/>
      <c r="Q33" s="63"/>
      <c r="R33" s="63"/>
      <c r="S33" s="63"/>
      <c r="T33" s="63"/>
      <c r="U33" s="63"/>
      <c r="W33" s="67"/>
      <c r="X33" s="87"/>
      <c r="Y33" s="63"/>
      <c r="Z33" s="63"/>
      <c r="AA33" s="63"/>
      <c r="AB33" s="63"/>
      <c r="AC33" s="63"/>
      <c r="AD33" s="63"/>
      <c r="AE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</row>
    <row r="34" spans="12:42" ht="12">
      <c r="L34" s="67"/>
      <c r="M34" s="87"/>
      <c r="N34" s="63"/>
      <c r="O34" s="63"/>
      <c r="P34" s="63"/>
      <c r="Q34" s="63"/>
      <c r="R34" s="63"/>
      <c r="S34" s="63"/>
      <c r="T34" s="63"/>
      <c r="U34" s="63"/>
      <c r="W34" s="67"/>
      <c r="X34" s="87"/>
      <c r="Y34" s="63"/>
      <c r="Z34" s="63"/>
      <c r="AA34" s="63"/>
      <c r="AB34" s="63"/>
      <c r="AC34" s="63"/>
      <c r="AD34" s="63"/>
      <c r="AE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</row>
    <row r="35" spans="12:42" ht="12">
      <c r="L35" s="67"/>
      <c r="M35" s="87"/>
      <c r="N35" s="63"/>
      <c r="O35" s="63"/>
      <c r="P35" s="63"/>
      <c r="Q35" s="63"/>
      <c r="R35" s="63"/>
      <c r="S35" s="63"/>
      <c r="T35" s="63"/>
      <c r="U35" s="63"/>
      <c r="W35" s="67"/>
      <c r="X35" s="87"/>
      <c r="Y35" s="63"/>
      <c r="Z35" s="63"/>
      <c r="AA35" s="63"/>
      <c r="AB35" s="63"/>
      <c r="AC35" s="63"/>
      <c r="AD35" s="63"/>
      <c r="AE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2:42" ht="12">
      <c r="L36" s="67"/>
      <c r="M36" s="87"/>
      <c r="N36" s="63"/>
      <c r="O36" s="63"/>
      <c r="P36" s="63"/>
      <c r="Q36" s="63"/>
      <c r="R36" s="63"/>
      <c r="S36" s="63"/>
      <c r="T36" s="63"/>
      <c r="U36" s="63"/>
      <c r="W36" s="67"/>
      <c r="X36" s="87"/>
      <c r="Y36" s="63"/>
      <c r="Z36" s="63"/>
      <c r="AA36" s="63"/>
      <c r="AB36" s="63"/>
      <c r="AC36" s="63"/>
      <c r="AD36" s="63"/>
      <c r="AE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2:42" ht="12">
      <c r="L37" s="67"/>
      <c r="M37" s="87"/>
      <c r="N37" s="63"/>
      <c r="O37" s="63"/>
      <c r="P37" s="63"/>
      <c r="Q37" s="63"/>
      <c r="R37" s="63"/>
      <c r="S37" s="63"/>
      <c r="T37" s="63"/>
      <c r="U37" s="63"/>
      <c r="W37" s="67"/>
      <c r="X37" s="87"/>
      <c r="Y37" s="63"/>
      <c r="Z37" s="63"/>
      <c r="AA37" s="63"/>
      <c r="AB37" s="63"/>
      <c r="AC37" s="63"/>
      <c r="AD37" s="63"/>
      <c r="AE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2:42" ht="12">
      <c r="L38" s="67"/>
      <c r="M38" s="87"/>
      <c r="N38" s="63"/>
      <c r="O38" s="63"/>
      <c r="P38" s="63"/>
      <c r="Q38" s="63"/>
      <c r="R38" s="63"/>
      <c r="S38" s="63"/>
      <c r="T38" s="63"/>
      <c r="U38" s="63"/>
      <c r="W38" s="67"/>
      <c r="X38" s="87"/>
      <c r="Y38" s="63"/>
      <c r="Z38" s="63"/>
      <c r="AA38" s="63"/>
      <c r="AB38" s="63"/>
      <c r="AC38" s="63"/>
      <c r="AD38" s="63"/>
      <c r="AE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</row>
    <row r="39" spans="12:42" ht="12">
      <c r="L39" s="67"/>
      <c r="M39" s="87"/>
      <c r="N39" s="63"/>
      <c r="O39" s="63"/>
      <c r="P39" s="63"/>
      <c r="Q39" s="63"/>
      <c r="R39" s="63"/>
      <c r="S39" s="63"/>
      <c r="T39" s="63"/>
      <c r="U39" s="63"/>
      <c r="W39" s="67"/>
      <c r="X39" s="87"/>
      <c r="Y39" s="63"/>
      <c r="Z39" s="63"/>
      <c r="AA39" s="63"/>
      <c r="AB39" s="63"/>
      <c r="AC39" s="63"/>
      <c r="AD39" s="63"/>
      <c r="AE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</row>
    <row r="40" spans="12:42" ht="12">
      <c r="L40" s="67"/>
      <c r="M40" s="87"/>
      <c r="N40" s="63"/>
      <c r="O40" s="63"/>
      <c r="P40" s="63"/>
      <c r="Q40" s="63"/>
      <c r="R40" s="63"/>
      <c r="S40" s="63"/>
      <c r="T40" s="63"/>
      <c r="U40" s="63"/>
      <c r="W40" s="67"/>
      <c r="X40" s="87"/>
      <c r="Y40" s="63"/>
      <c r="Z40" s="63"/>
      <c r="AA40" s="63"/>
      <c r="AB40" s="63"/>
      <c r="AC40" s="63"/>
      <c r="AD40" s="63"/>
      <c r="AE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</row>
    <row r="41" spans="12:42" ht="12">
      <c r="L41" s="67"/>
      <c r="M41" s="87"/>
      <c r="N41" s="63"/>
      <c r="O41" s="63"/>
      <c r="P41" s="63"/>
      <c r="Q41" s="63"/>
      <c r="R41" s="63"/>
      <c r="S41" s="63"/>
      <c r="T41" s="63"/>
      <c r="U41" s="63"/>
      <c r="W41" s="67"/>
      <c r="X41" s="87"/>
      <c r="Y41" s="63"/>
      <c r="Z41" s="63"/>
      <c r="AA41" s="63"/>
      <c r="AB41" s="63"/>
      <c r="AC41" s="63"/>
      <c r="AD41" s="63"/>
      <c r="AE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</row>
    <row r="42" spans="12:42" ht="12">
      <c r="L42" s="67"/>
      <c r="M42" s="87"/>
      <c r="N42" s="63"/>
      <c r="O42" s="63"/>
      <c r="P42" s="63"/>
      <c r="Q42" s="63"/>
      <c r="R42" s="63"/>
      <c r="S42" s="63"/>
      <c r="T42" s="63"/>
      <c r="U42" s="63"/>
      <c r="W42" s="67"/>
      <c r="X42" s="87"/>
      <c r="Y42" s="63"/>
      <c r="Z42" s="63"/>
      <c r="AA42" s="63"/>
      <c r="AB42" s="63"/>
      <c r="AC42" s="63"/>
      <c r="AD42" s="63"/>
      <c r="AE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</row>
    <row r="43" spans="12:42" ht="12">
      <c r="L43" s="67"/>
      <c r="M43" s="87"/>
      <c r="N43" s="63"/>
      <c r="O43" s="63"/>
      <c r="P43" s="63"/>
      <c r="Q43" s="63"/>
      <c r="R43" s="63"/>
      <c r="S43" s="63"/>
      <c r="T43" s="63"/>
      <c r="U43" s="63"/>
      <c r="W43" s="67"/>
      <c r="X43" s="87"/>
      <c r="Y43" s="63"/>
      <c r="Z43" s="63"/>
      <c r="AA43" s="63"/>
      <c r="AB43" s="63"/>
      <c r="AC43" s="63"/>
      <c r="AD43" s="63"/>
      <c r="AE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2:42" ht="12">
      <c r="L44" s="67"/>
      <c r="M44" s="87"/>
      <c r="N44" s="63"/>
      <c r="O44" s="63"/>
      <c r="P44" s="63"/>
      <c r="Q44" s="63"/>
      <c r="R44" s="63"/>
      <c r="S44" s="63"/>
      <c r="T44" s="63"/>
      <c r="U44" s="63"/>
      <c r="W44" s="67"/>
      <c r="X44" s="87"/>
      <c r="Y44" s="63"/>
      <c r="Z44" s="63"/>
      <c r="AA44" s="63"/>
      <c r="AB44" s="63"/>
      <c r="AC44" s="63"/>
      <c r="AD44" s="63"/>
      <c r="AE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2:42" ht="12">
      <c r="L45" s="67"/>
      <c r="M45" s="87"/>
      <c r="N45" s="63"/>
      <c r="O45" s="63"/>
      <c r="P45" s="63"/>
      <c r="Q45" s="63"/>
      <c r="R45" s="63"/>
      <c r="S45" s="63"/>
      <c r="T45" s="63"/>
      <c r="U45" s="63"/>
      <c r="W45" s="67"/>
      <c r="X45" s="87"/>
      <c r="Y45" s="63"/>
      <c r="Z45" s="63"/>
      <c r="AA45" s="63"/>
      <c r="AB45" s="63"/>
      <c r="AC45" s="63"/>
      <c r="AD45" s="63"/>
      <c r="AE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2:42" ht="12">
      <c r="L46" s="67"/>
      <c r="M46" s="87"/>
      <c r="N46" s="63"/>
      <c r="O46" s="63"/>
      <c r="P46" s="63"/>
      <c r="Q46" s="63"/>
      <c r="R46" s="63"/>
      <c r="S46" s="63"/>
      <c r="T46" s="63"/>
      <c r="U46" s="63"/>
      <c r="W46" s="67"/>
      <c r="X46" s="87"/>
      <c r="Y46" s="63"/>
      <c r="Z46" s="63"/>
      <c r="AA46" s="63"/>
      <c r="AB46" s="63"/>
      <c r="AC46" s="63"/>
      <c r="AD46" s="63"/>
      <c r="AE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2:42" ht="12">
      <c r="L47" s="67"/>
      <c r="M47" s="87"/>
      <c r="N47" s="63"/>
      <c r="O47" s="63"/>
      <c r="P47" s="63"/>
      <c r="Q47" s="63"/>
      <c r="R47" s="63"/>
      <c r="S47" s="63"/>
      <c r="T47" s="63"/>
      <c r="U47" s="63"/>
      <c r="W47" s="67"/>
      <c r="X47" s="87"/>
      <c r="Y47" s="63"/>
      <c r="Z47" s="63"/>
      <c r="AA47" s="63"/>
      <c r="AB47" s="63"/>
      <c r="AC47" s="63"/>
      <c r="AD47" s="63"/>
      <c r="AE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2:42" ht="12">
      <c r="L48" s="67"/>
      <c r="M48" s="87"/>
      <c r="N48" s="63"/>
      <c r="O48" s="63"/>
      <c r="P48" s="63"/>
      <c r="Q48" s="63"/>
      <c r="R48" s="63"/>
      <c r="S48" s="63"/>
      <c r="T48" s="63"/>
      <c r="U48" s="63"/>
      <c r="W48" s="67"/>
      <c r="X48" s="87"/>
      <c r="Y48" s="63"/>
      <c r="Z48" s="63"/>
      <c r="AA48" s="63"/>
      <c r="AB48" s="63"/>
      <c r="AC48" s="63"/>
      <c r="AD48" s="63"/>
      <c r="AE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2:42" ht="12">
      <c r="L49" s="67"/>
      <c r="M49" s="87"/>
      <c r="N49" s="63"/>
      <c r="O49" s="63"/>
      <c r="P49" s="63"/>
      <c r="Q49" s="63"/>
      <c r="R49" s="63"/>
      <c r="S49" s="63"/>
      <c r="T49" s="63"/>
      <c r="U49" s="63"/>
      <c r="W49" s="67"/>
      <c r="X49" s="87"/>
      <c r="Y49" s="63"/>
      <c r="Z49" s="63"/>
      <c r="AA49" s="63"/>
      <c r="AB49" s="63"/>
      <c r="AC49" s="63"/>
      <c r="AD49" s="63"/>
      <c r="AE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2:42" ht="12">
      <c r="L50" s="67"/>
      <c r="M50" s="87"/>
      <c r="N50" s="63"/>
      <c r="O50" s="63"/>
      <c r="P50" s="63"/>
      <c r="Q50" s="63"/>
      <c r="R50" s="63"/>
      <c r="S50" s="63"/>
      <c r="T50" s="63"/>
      <c r="U50" s="63"/>
      <c r="W50" s="67"/>
      <c r="X50" s="87"/>
      <c r="Y50" s="63"/>
      <c r="Z50" s="63"/>
      <c r="AA50" s="63"/>
      <c r="AB50" s="63"/>
      <c r="AC50" s="63"/>
      <c r="AD50" s="63"/>
      <c r="AE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2:42" ht="12">
      <c r="L51" s="67"/>
      <c r="M51" s="87"/>
      <c r="N51" s="63"/>
      <c r="O51" s="63"/>
      <c r="P51" s="63"/>
      <c r="Q51" s="63"/>
      <c r="R51" s="63"/>
      <c r="S51" s="63"/>
      <c r="T51" s="63"/>
      <c r="U51" s="63"/>
      <c r="W51" s="67"/>
      <c r="X51" s="87"/>
      <c r="Y51" s="63"/>
      <c r="Z51" s="63"/>
      <c r="AA51" s="63"/>
      <c r="AB51" s="63"/>
      <c r="AC51" s="63"/>
      <c r="AD51" s="63"/>
      <c r="AE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2:42" ht="12">
      <c r="L52" s="67"/>
      <c r="M52" s="87"/>
      <c r="N52" s="63"/>
      <c r="O52" s="63"/>
      <c r="P52" s="63"/>
      <c r="Q52" s="63"/>
      <c r="R52" s="63"/>
      <c r="S52" s="63"/>
      <c r="T52" s="63"/>
      <c r="U52" s="63"/>
      <c r="W52" s="67"/>
      <c r="X52" s="87"/>
      <c r="Y52" s="63"/>
      <c r="Z52" s="63"/>
      <c r="AA52" s="63"/>
      <c r="AB52" s="63"/>
      <c r="AC52" s="63"/>
      <c r="AD52" s="63"/>
      <c r="AE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2:42" ht="12">
      <c r="L53" s="67"/>
      <c r="M53" s="87"/>
      <c r="N53" s="63"/>
      <c r="O53" s="63"/>
      <c r="P53" s="63"/>
      <c r="Q53" s="63"/>
      <c r="R53" s="63"/>
      <c r="S53" s="63"/>
      <c r="T53" s="63"/>
      <c r="U53" s="63"/>
      <c r="W53" s="67"/>
      <c r="X53" s="87"/>
      <c r="Y53" s="63"/>
      <c r="Z53" s="63"/>
      <c r="AA53" s="63"/>
      <c r="AB53" s="63"/>
      <c r="AC53" s="63"/>
      <c r="AD53" s="63"/>
      <c r="AE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12:42" ht="12">
      <c r="L54" s="67"/>
      <c r="M54" s="87"/>
      <c r="N54" s="63"/>
      <c r="O54" s="63"/>
      <c r="P54" s="63"/>
      <c r="Q54" s="63"/>
      <c r="R54" s="63"/>
      <c r="S54" s="63"/>
      <c r="T54" s="63"/>
      <c r="U54" s="63"/>
      <c r="W54" s="67"/>
      <c r="X54" s="87"/>
      <c r="Y54" s="63"/>
      <c r="Z54" s="63"/>
      <c r="AA54" s="63"/>
      <c r="AB54" s="63"/>
      <c r="AC54" s="63"/>
      <c r="AD54" s="63"/>
      <c r="AE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</row>
    <row r="55" spans="12:42" ht="12">
      <c r="L55" s="67"/>
      <c r="M55" s="87"/>
      <c r="N55" s="63"/>
      <c r="O55" s="63"/>
      <c r="P55" s="63"/>
      <c r="Q55" s="63"/>
      <c r="R55" s="63"/>
      <c r="S55" s="63"/>
      <c r="T55" s="63"/>
      <c r="U55" s="63"/>
      <c r="W55" s="67"/>
      <c r="X55" s="87"/>
      <c r="Y55" s="63"/>
      <c r="Z55" s="63"/>
      <c r="AA55" s="63"/>
      <c r="AB55" s="63"/>
      <c r="AC55" s="63"/>
      <c r="AD55" s="63"/>
      <c r="AE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</row>
    <row r="56" spans="12:42" ht="12">
      <c r="L56" s="67"/>
      <c r="M56" s="87"/>
      <c r="N56" s="63"/>
      <c r="O56" s="63"/>
      <c r="P56" s="63"/>
      <c r="Q56" s="63"/>
      <c r="R56" s="63"/>
      <c r="S56" s="63"/>
      <c r="T56" s="63"/>
      <c r="U56" s="63"/>
      <c r="W56" s="67"/>
      <c r="X56" s="87"/>
      <c r="Y56" s="63"/>
      <c r="Z56" s="63"/>
      <c r="AA56" s="63"/>
      <c r="AB56" s="63"/>
      <c r="AC56" s="63"/>
      <c r="AD56" s="63"/>
      <c r="AE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</row>
    <row r="57" spans="12:42" ht="12">
      <c r="L57" s="67"/>
      <c r="M57" s="87"/>
      <c r="N57" s="63"/>
      <c r="O57" s="63"/>
      <c r="P57" s="63"/>
      <c r="Q57" s="63"/>
      <c r="R57" s="63"/>
      <c r="S57" s="63"/>
      <c r="T57" s="63"/>
      <c r="U57" s="63"/>
      <c r="W57" s="67"/>
      <c r="X57" s="87"/>
      <c r="Y57" s="63"/>
      <c r="Z57" s="63"/>
      <c r="AA57" s="63"/>
      <c r="AB57" s="63"/>
      <c r="AC57" s="63"/>
      <c r="AD57" s="63"/>
      <c r="AE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</row>
    <row r="58" spans="12:42" ht="12">
      <c r="L58" s="67"/>
      <c r="M58" s="87"/>
      <c r="N58" s="63"/>
      <c r="O58" s="63"/>
      <c r="P58" s="63"/>
      <c r="Q58" s="63"/>
      <c r="R58" s="63"/>
      <c r="S58" s="63"/>
      <c r="T58" s="63"/>
      <c r="U58" s="63"/>
      <c r="W58" s="67"/>
      <c r="X58" s="87"/>
      <c r="Y58" s="63"/>
      <c r="Z58" s="63"/>
      <c r="AA58" s="63"/>
      <c r="AB58" s="63"/>
      <c r="AC58" s="63"/>
      <c r="AD58" s="63"/>
      <c r="AE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</row>
    <row r="59" spans="12:42" ht="12">
      <c r="L59" s="67"/>
      <c r="M59" s="87"/>
      <c r="N59" s="63"/>
      <c r="O59" s="63"/>
      <c r="P59" s="63"/>
      <c r="Q59" s="63"/>
      <c r="R59" s="63"/>
      <c r="S59" s="63"/>
      <c r="T59" s="63"/>
      <c r="U59" s="63"/>
      <c r="W59" s="67"/>
      <c r="X59" s="87"/>
      <c r="Y59" s="63"/>
      <c r="Z59" s="63"/>
      <c r="AA59" s="63"/>
      <c r="AB59" s="63"/>
      <c r="AC59" s="63"/>
      <c r="AD59" s="63"/>
      <c r="AE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</row>
    <row r="60" spans="12:42" ht="12">
      <c r="L60" s="67"/>
      <c r="M60" s="87"/>
      <c r="N60" s="63"/>
      <c r="O60" s="63"/>
      <c r="P60" s="63"/>
      <c r="Q60" s="63"/>
      <c r="R60" s="63"/>
      <c r="S60" s="63"/>
      <c r="T60" s="63"/>
      <c r="U60" s="63"/>
      <c r="W60" s="67"/>
      <c r="X60" s="87"/>
      <c r="Y60" s="63"/>
      <c r="Z60" s="63"/>
      <c r="AA60" s="63"/>
      <c r="AB60" s="63"/>
      <c r="AC60" s="63"/>
      <c r="AD60" s="63"/>
      <c r="AE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</row>
    <row r="61" spans="12:42" ht="12">
      <c r="L61" s="67"/>
      <c r="M61" s="87"/>
      <c r="N61" s="63"/>
      <c r="O61" s="63"/>
      <c r="P61" s="63"/>
      <c r="Q61" s="63"/>
      <c r="R61" s="63"/>
      <c r="S61" s="63"/>
      <c r="T61" s="63"/>
      <c r="U61" s="63"/>
      <c r="W61" s="67"/>
      <c r="X61" s="87"/>
      <c r="Y61" s="63"/>
      <c r="Z61" s="63"/>
      <c r="AA61" s="63"/>
      <c r="AB61" s="63"/>
      <c r="AC61" s="63"/>
      <c r="AD61" s="63"/>
      <c r="AE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</row>
    <row r="62" spans="12:42" ht="12">
      <c r="L62" s="67"/>
      <c r="M62" s="87"/>
      <c r="N62" s="63"/>
      <c r="O62" s="63"/>
      <c r="P62" s="63"/>
      <c r="Q62" s="63"/>
      <c r="R62" s="63"/>
      <c r="S62" s="63"/>
      <c r="T62" s="63"/>
      <c r="U62" s="63"/>
      <c r="W62" s="67"/>
      <c r="X62" s="87"/>
      <c r="Y62" s="63"/>
      <c r="Z62" s="63"/>
      <c r="AA62" s="63"/>
      <c r="AB62" s="63"/>
      <c r="AC62" s="63"/>
      <c r="AD62" s="63"/>
      <c r="AE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</row>
    <row r="63" spans="12:42" ht="12">
      <c r="L63" s="67"/>
      <c r="M63" s="87"/>
      <c r="N63" s="63"/>
      <c r="O63" s="63"/>
      <c r="P63" s="63"/>
      <c r="Q63" s="63"/>
      <c r="R63" s="63"/>
      <c r="S63" s="63"/>
      <c r="T63" s="63"/>
      <c r="U63" s="63"/>
      <c r="W63" s="67"/>
      <c r="X63" s="87"/>
      <c r="Y63" s="63"/>
      <c r="Z63" s="63"/>
      <c r="AA63" s="63"/>
      <c r="AB63" s="63"/>
      <c r="AC63" s="63"/>
      <c r="AD63" s="63"/>
      <c r="AE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</row>
    <row r="64" spans="12:42" ht="12">
      <c r="L64" s="67"/>
      <c r="M64" s="87"/>
      <c r="N64" s="63"/>
      <c r="O64" s="63"/>
      <c r="P64" s="63"/>
      <c r="Q64" s="63"/>
      <c r="R64" s="63"/>
      <c r="S64" s="63"/>
      <c r="T64" s="63"/>
      <c r="U64" s="63"/>
      <c r="W64" s="67"/>
      <c r="X64" s="87"/>
      <c r="Y64" s="63"/>
      <c r="Z64" s="63"/>
      <c r="AA64" s="63"/>
      <c r="AB64" s="63"/>
      <c r="AC64" s="63"/>
      <c r="AD64" s="63"/>
      <c r="AE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</row>
    <row r="65" spans="12:42" ht="12">
      <c r="L65" s="67"/>
      <c r="M65" s="87"/>
      <c r="N65" s="63"/>
      <c r="O65" s="63"/>
      <c r="P65" s="63"/>
      <c r="Q65" s="63"/>
      <c r="R65" s="63"/>
      <c r="S65" s="63"/>
      <c r="T65" s="63"/>
      <c r="U65" s="63"/>
      <c r="W65" s="67"/>
      <c r="X65" s="87"/>
      <c r="Y65" s="63"/>
      <c r="Z65" s="63"/>
      <c r="AA65" s="63"/>
      <c r="AB65" s="63"/>
      <c r="AC65" s="63"/>
      <c r="AD65" s="63"/>
      <c r="AE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</row>
    <row r="66" spans="12:42" ht="12">
      <c r="L66" s="67"/>
      <c r="M66" s="87"/>
      <c r="N66" s="63"/>
      <c r="O66" s="63"/>
      <c r="P66" s="63"/>
      <c r="Q66" s="63"/>
      <c r="R66" s="63"/>
      <c r="S66" s="63"/>
      <c r="T66" s="63"/>
      <c r="U66" s="63"/>
      <c r="W66" s="67"/>
      <c r="X66" s="87"/>
      <c r="Y66" s="63"/>
      <c r="Z66" s="63"/>
      <c r="AA66" s="63"/>
      <c r="AB66" s="63"/>
      <c r="AC66" s="63"/>
      <c r="AD66" s="63"/>
      <c r="AE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</row>
    <row r="67" spans="12:42" ht="12">
      <c r="L67" s="67"/>
      <c r="M67" s="87"/>
      <c r="N67" s="63"/>
      <c r="O67" s="63"/>
      <c r="P67" s="63"/>
      <c r="Q67" s="63"/>
      <c r="R67" s="63"/>
      <c r="S67" s="63"/>
      <c r="T67" s="63"/>
      <c r="U67" s="63"/>
      <c r="W67" s="67"/>
      <c r="X67" s="87"/>
      <c r="Y67" s="63"/>
      <c r="Z67" s="63"/>
      <c r="AA67" s="63"/>
      <c r="AB67" s="63"/>
      <c r="AC67" s="63"/>
      <c r="AD67" s="63"/>
      <c r="AE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</row>
    <row r="68" spans="12:42" ht="12">
      <c r="L68" s="67"/>
      <c r="M68" s="87"/>
      <c r="N68" s="63"/>
      <c r="O68" s="63"/>
      <c r="P68" s="63"/>
      <c r="Q68" s="63"/>
      <c r="R68" s="63"/>
      <c r="S68" s="63"/>
      <c r="T68" s="63"/>
      <c r="U68" s="63"/>
      <c r="W68" s="67"/>
      <c r="X68" s="87"/>
      <c r="Y68" s="63"/>
      <c r="Z68" s="63"/>
      <c r="AA68" s="63"/>
      <c r="AB68" s="63"/>
      <c r="AC68" s="63"/>
      <c r="AD68" s="63"/>
      <c r="AE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</row>
    <row r="69" spans="12:42" ht="12">
      <c r="L69" s="67"/>
      <c r="M69" s="87"/>
      <c r="N69" s="63"/>
      <c r="O69" s="63"/>
      <c r="P69" s="63"/>
      <c r="Q69" s="63"/>
      <c r="R69" s="63"/>
      <c r="S69" s="63"/>
      <c r="T69" s="63"/>
      <c r="U69" s="63"/>
      <c r="W69" s="67"/>
      <c r="X69" s="87"/>
      <c r="Y69" s="63"/>
      <c r="Z69" s="63"/>
      <c r="AA69" s="63"/>
      <c r="AB69" s="63"/>
      <c r="AC69" s="63"/>
      <c r="AD69" s="63"/>
      <c r="AE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</row>
    <row r="70" spans="12:42" ht="12">
      <c r="L70" s="67"/>
      <c r="M70" s="87"/>
      <c r="N70" s="63"/>
      <c r="O70" s="63"/>
      <c r="P70" s="63"/>
      <c r="Q70" s="63"/>
      <c r="R70" s="63"/>
      <c r="S70" s="63"/>
      <c r="T70" s="63"/>
      <c r="U70" s="63"/>
      <c r="W70" s="67"/>
      <c r="X70" s="87"/>
      <c r="Y70" s="63"/>
      <c r="Z70" s="63"/>
      <c r="AA70" s="63"/>
      <c r="AB70" s="63"/>
      <c r="AC70" s="63"/>
      <c r="AD70" s="63"/>
      <c r="AE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</row>
    <row r="71" spans="12:42" ht="12">
      <c r="L71" s="67"/>
      <c r="M71" s="87"/>
      <c r="N71" s="63"/>
      <c r="O71" s="63"/>
      <c r="P71" s="63"/>
      <c r="Q71" s="63"/>
      <c r="R71" s="63"/>
      <c r="S71" s="63"/>
      <c r="T71" s="63"/>
      <c r="U71" s="63"/>
      <c r="W71" s="67"/>
      <c r="X71" s="87"/>
      <c r="Y71" s="63"/>
      <c r="Z71" s="63"/>
      <c r="AA71" s="63"/>
      <c r="AB71" s="63"/>
      <c r="AC71" s="63"/>
      <c r="AD71" s="63"/>
      <c r="AE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</row>
    <row r="72" spans="12:42" ht="12">
      <c r="L72" s="67"/>
      <c r="M72" s="87"/>
      <c r="N72" s="63"/>
      <c r="O72" s="63"/>
      <c r="P72" s="63"/>
      <c r="Q72" s="63"/>
      <c r="R72" s="63"/>
      <c r="S72" s="63"/>
      <c r="T72" s="63"/>
      <c r="U72" s="63"/>
      <c r="W72" s="67"/>
      <c r="X72" s="87"/>
      <c r="Y72" s="63"/>
      <c r="Z72" s="63"/>
      <c r="AA72" s="63"/>
      <c r="AB72" s="63"/>
      <c r="AC72" s="63"/>
      <c r="AD72" s="63"/>
      <c r="AE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</row>
    <row r="73" spans="12:42" ht="12">
      <c r="L73" s="67"/>
      <c r="M73" s="87"/>
      <c r="N73" s="63"/>
      <c r="O73" s="63"/>
      <c r="P73" s="63"/>
      <c r="Q73" s="63"/>
      <c r="R73" s="63"/>
      <c r="S73" s="63"/>
      <c r="T73" s="63"/>
      <c r="U73" s="63"/>
      <c r="W73" s="67"/>
      <c r="X73" s="87"/>
      <c r="Y73" s="63"/>
      <c r="Z73" s="63"/>
      <c r="AA73" s="63"/>
      <c r="AB73" s="63"/>
      <c r="AC73" s="63"/>
      <c r="AD73" s="63"/>
      <c r="AE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</row>
    <row r="74" spans="12:42" ht="12">
      <c r="L74" s="67"/>
      <c r="M74" s="87"/>
      <c r="N74" s="63"/>
      <c r="O74" s="63"/>
      <c r="P74" s="63"/>
      <c r="Q74" s="63"/>
      <c r="R74" s="63"/>
      <c r="S74" s="63"/>
      <c r="T74" s="63"/>
      <c r="U74" s="63"/>
      <c r="W74" s="67"/>
      <c r="X74" s="87"/>
      <c r="Y74" s="63"/>
      <c r="Z74" s="63"/>
      <c r="AA74" s="63"/>
      <c r="AB74" s="63"/>
      <c r="AC74" s="63"/>
      <c r="AD74" s="63"/>
      <c r="AE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</row>
    <row r="75" spans="12:42" ht="12">
      <c r="L75" s="67"/>
      <c r="M75" s="87"/>
      <c r="N75" s="63"/>
      <c r="O75" s="63"/>
      <c r="P75" s="63"/>
      <c r="Q75" s="63"/>
      <c r="R75" s="63"/>
      <c r="S75" s="63"/>
      <c r="T75" s="63"/>
      <c r="U75" s="63"/>
      <c r="W75" s="67"/>
      <c r="X75" s="87"/>
      <c r="Y75" s="63"/>
      <c r="Z75" s="63"/>
      <c r="AA75" s="63"/>
      <c r="AB75" s="63"/>
      <c r="AC75" s="63"/>
      <c r="AD75" s="63"/>
      <c r="AE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</row>
    <row r="76" spans="12:42" ht="12">
      <c r="L76" s="67"/>
      <c r="M76" s="87"/>
      <c r="N76" s="63"/>
      <c r="O76" s="63"/>
      <c r="P76" s="63"/>
      <c r="Q76" s="63"/>
      <c r="R76" s="63"/>
      <c r="S76" s="63"/>
      <c r="T76" s="63"/>
      <c r="U76" s="63"/>
      <c r="W76" s="67"/>
      <c r="X76" s="87"/>
      <c r="Y76" s="63"/>
      <c r="Z76" s="63"/>
      <c r="AA76" s="63"/>
      <c r="AB76" s="63"/>
      <c r="AC76" s="63"/>
      <c r="AD76" s="63"/>
      <c r="AE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</row>
    <row r="77" spans="12:42" ht="12">
      <c r="L77" s="67"/>
      <c r="M77" s="87"/>
      <c r="N77" s="63"/>
      <c r="O77" s="63"/>
      <c r="P77" s="63"/>
      <c r="Q77" s="63"/>
      <c r="R77" s="63"/>
      <c r="S77" s="63"/>
      <c r="T77" s="63"/>
      <c r="U77" s="63"/>
      <c r="W77" s="67"/>
      <c r="X77" s="87"/>
      <c r="Y77" s="63"/>
      <c r="Z77" s="63"/>
      <c r="AA77" s="63"/>
      <c r="AB77" s="63"/>
      <c r="AC77" s="63"/>
      <c r="AD77" s="63"/>
      <c r="AE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</row>
    <row r="78" spans="12:42" ht="12">
      <c r="L78" s="67"/>
      <c r="M78" s="87"/>
      <c r="N78" s="63"/>
      <c r="O78" s="63"/>
      <c r="P78" s="63"/>
      <c r="Q78" s="63"/>
      <c r="R78" s="63"/>
      <c r="S78" s="63"/>
      <c r="T78" s="63"/>
      <c r="U78" s="63"/>
      <c r="W78" s="67"/>
      <c r="X78" s="87"/>
      <c r="Y78" s="63"/>
      <c r="Z78" s="63"/>
      <c r="AA78" s="63"/>
      <c r="AB78" s="63"/>
      <c r="AC78" s="63"/>
      <c r="AD78" s="63"/>
      <c r="AE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spans="12:42" ht="12">
      <c r="L79" s="67"/>
      <c r="M79" s="87"/>
      <c r="N79" s="63"/>
      <c r="O79" s="63"/>
      <c r="P79" s="63"/>
      <c r="Q79" s="63"/>
      <c r="R79" s="63"/>
      <c r="S79" s="63"/>
      <c r="T79" s="63"/>
      <c r="U79" s="63"/>
      <c r="W79" s="67"/>
      <c r="X79" s="87"/>
      <c r="Y79" s="63"/>
      <c r="Z79" s="63"/>
      <c r="AA79" s="63"/>
      <c r="AB79" s="63"/>
      <c r="AC79" s="63"/>
      <c r="AD79" s="63"/>
      <c r="AE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spans="12:42" ht="12">
      <c r="L80" s="67"/>
      <c r="M80" s="87"/>
      <c r="N80" s="63"/>
      <c r="O80" s="63"/>
      <c r="P80" s="63"/>
      <c r="Q80" s="63"/>
      <c r="R80" s="63"/>
      <c r="S80" s="63"/>
      <c r="T80" s="63"/>
      <c r="U80" s="63"/>
      <c r="W80" s="67"/>
      <c r="X80" s="87"/>
      <c r="Y80" s="63"/>
      <c r="Z80" s="63"/>
      <c r="AA80" s="63"/>
      <c r="AB80" s="63"/>
      <c r="AC80" s="63"/>
      <c r="AD80" s="63"/>
      <c r="AE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  <row r="81" spans="12:42" ht="12">
      <c r="L81" s="67"/>
      <c r="M81" s="87"/>
      <c r="N81" s="63"/>
      <c r="O81" s="63"/>
      <c r="P81" s="63"/>
      <c r="Q81" s="63"/>
      <c r="R81" s="63"/>
      <c r="S81" s="63"/>
      <c r="T81" s="63"/>
      <c r="U81" s="63"/>
      <c r="W81" s="67"/>
      <c r="X81" s="87"/>
      <c r="Y81" s="63"/>
      <c r="Z81" s="63"/>
      <c r="AA81" s="63"/>
      <c r="AB81" s="63"/>
      <c r="AC81" s="63"/>
      <c r="AD81" s="63"/>
      <c r="AE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</row>
    <row r="82" spans="12:42" ht="12">
      <c r="L82" s="67"/>
      <c r="M82" s="87"/>
      <c r="N82" s="63"/>
      <c r="O82" s="63"/>
      <c r="P82" s="63"/>
      <c r="Q82" s="63"/>
      <c r="R82" s="63"/>
      <c r="S82" s="63"/>
      <c r="T82" s="63"/>
      <c r="U82" s="63"/>
      <c r="W82" s="67"/>
      <c r="X82" s="87"/>
      <c r="Y82" s="63"/>
      <c r="Z82" s="63"/>
      <c r="AA82" s="63"/>
      <c r="AB82" s="63"/>
      <c r="AC82" s="63"/>
      <c r="AD82" s="63"/>
      <c r="AE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spans="12:42" ht="12">
      <c r="L83" s="67"/>
      <c r="M83" s="87"/>
      <c r="N83" s="63"/>
      <c r="O83" s="63"/>
      <c r="P83" s="63"/>
      <c r="Q83" s="63"/>
      <c r="R83" s="63"/>
      <c r="S83" s="63"/>
      <c r="T83" s="63"/>
      <c r="U83" s="63"/>
      <c r="W83" s="67"/>
      <c r="X83" s="87"/>
      <c r="Y83" s="63"/>
      <c r="Z83" s="63"/>
      <c r="AA83" s="63"/>
      <c r="AB83" s="63"/>
      <c r="AC83" s="63"/>
      <c r="AD83" s="63"/>
      <c r="AE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spans="12:42" ht="12">
      <c r="L84" s="67"/>
      <c r="M84" s="87"/>
      <c r="N84" s="63"/>
      <c r="O84" s="63"/>
      <c r="P84" s="63"/>
      <c r="Q84" s="63"/>
      <c r="R84" s="63"/>
      <c r="S84" s="63"/>
      <c r="T84" s="63"/>
      <c r="U84" s="63"/>
      <c r="W84" s="67"/>
      <c r="X84" s="87"/>
      <c r="Y84" s="63"/>
      <c r="Z84" s="63"/>
      <c r="AA84" s="63"/>
      <c r="AB84" s="63"/>
      <c r="AC84" s="63"/>
      <c r="AD84" s="63"/>
      <c r="AE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  <row r="85" spans="12:42" ht="12">
      <c r="L85" s="67"/>
      <c r="M85" s="87"/>
      <c r="N85" s="63"/>
      <c r="O85" s="63"/>
      <c r="P85" s="63"/>
      <c r="Q85" s="63"/>
      <c r="R85" s="63"/>
      <c r="S85" s="63"/>
      <c r="T85" s="63"/>
      <c r="U85" s="63"/>
      <c r="W85" s="67"/>
      <c r="X85" s="87"/>
      <c r="Y85" s="63"/>
      <c r="Z85" s="63"/>
      <c r="AA85" s="63"/>
      <c r="AB85" s="63"/>
      <c r="AC85" s="63"/>
      <c r="AD85" s="63"/>
      <c r="AE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</row>
    <row r="86" spans="12:42" ht="12">
      <c r="L86" s="67"/>
      <c r="M86" s="87"/>
      <c r="N86" s="63"/>
      <c r="O86" s="63"/>
      <c r="P86" s="63"/>
      <c r="Q86" s="63"/>
      <c r="R86" s="63"/>
      <c r="S86" s="63"/>
      <c r="T86" s="63"/>
      <c r="U86" s="63"/>
      <c r="W86" s="67"/>
      <c r="X86" s="87"/>
      <c r="Y86" s="63"/>
      <c r="Z86" s="63"/>
      <c r="AA86" s="63"/>
      <c r="AB86" s="63"/>
      <c r="AC86" s="63"/>
      <c r="AD86" s="63"/>
      <c r="AE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</row>
    <row r="87" spans="12:42" ht="12">
      <c r="L87" s="67"/>
      <c r="M87" s="87"/>
      <c r="N87" s="63"/>
      <c r="O87" s="63"/>
      <c r="P87" s="63"/>
      <c r="Q87" s="63"/>
      <c r="R87" s="63"/>
      <c r="S87" s="63"/>
      <c r="T87" s="63"/>
      <c r="U87" s="63"/>
      <c r="W87" s="67"/>
      <c r="X87" s="87"/>
      <c r="Y87" s="63"/>
      <c r="Z87" s="63"/>
      <c r="AA87" s="63"/>
      <c r="AB87" s="63"/>
      <c r="AC87" s="63"/>
      <c r="AD87" s="63"/>
      <c r="AE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</row>
    <row r="88" spans="12:42" ht="12">
      <c r="L88" s="67"/>
      <c r="M88" s="87"/>
      <c r="N88" s="63"/>
      <c r="O88" s="63"/>
      <c r="P88" s="63"/>
      <c r="Q88" s="63"/>
      <c r="R88" s="63"/>
      <c r="S88" s="63"/>
      <c r="T88" s="63"/>
      <c r="U88" s="63"/>
      <c r="W88" s="67"/>
      <c r="X88" s="87"/>
      <c r="Y88" s="63"/>
      <c r="Z88" s="63"/>
      <c r="AA88" s="63"/>
      <c r="AB88" s="63"/>
      <c r="AC88" s="63"/>
      <c r="AD88" s="63"/>
      <c r="AE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</row>
    <row r="89" spans="12:42" ht="12">
      <c r="L89" s="67"/>
      <c r="M89" s="87"/>
      <c r="N89" s="63"/>
      <c r="O89" s="63"/>
      <c r="P89" s="63"/>
      <c r="Q89" s="63"/>
      <c r="R89" s="63"/>
      <c r="S89" s="63"/>
      <c r="T89" s="63"/>
      <c r="U89" s="63"/>
      <c r="W89" s="67"/>
      <c r="X89" s="87"/>
      <c r="Y89" s="63"/>
      <c r="Z89" s="63"/>
      <c r="AA89" s="63"/>
      <c r="AB89" s="63"/>
      <c r="AC89" s="63"/>
      <c r="AD89" s="63"/>
      <c r="AE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</row>
    <row r="90" spans="12:42" ht="12">
      <c r="L90" s="67"/>
      <c r="M90" s="87"/>
      <c r="N90" s="63"/>
      <c r="O90" s="63"/>
      <c r="P90" s="63"/>
      <c r="Q90" s="63"/>
      <c r="R90" s="63"/>
      <c r="S90" s="63"/>
      <c r="T90" s="63"/>
      <c r="U90" s="63"/>
      <c r="W90" s="67"/>
      <c r="X90" s="87"/>
      <c r="Y90" s="63"/>
      <c r="Z90" s="63"/>
      <c r="AA90" s="63"/>
      <c r="AB90" s="63"/>
      <c r="AC90" s="63"/>
      <c r="AD90" s="63"/>
      <c r="AE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</row>
    <row r="91" spans="12:42" ht="12">
      <c r="L91" s="67"/>
      <c r="M91" s="87"/>
      <c r="N91" s="63"/>
      <c r="O91" s="63"/>
      <c r="P91" s="63"/>
      <c r="Q91" s="63"/>
      <c r="R91" s="63"/>
      <c r="S91" s="63"/>
      <c r="T91" s="63"/>
      <c r="U91" s="63"/>
      <c r="W91" s="67"/>
      <c r="X91" s="87"/>
      <c r="Y91" s="63"/>
      <c r="Z91" s="63"/>
      <c r="AA91" s="63"/>
      <c r="AB91" s="63"/>
      <c r="AC91" s="63"/>
      <c r="AD91" s="63"/>
      <c r="AE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</row>
    <row r="92" spans="12:42" ht="12">
      <c r="L92" s="67"/>
      <c r="M92" s="87"/>
      <c r="N92" s="63"/>
      <c r="O92" s="63"/>
      <c r="P92" s="63"/>
      <c r="Q92" s="63"/>
      <c r="R92" s="63"/>
      <c r="S92" s="63"/>
      <c r="T92" s="63"/>
      <c r="U92" s="63"/>
      <c r="W92" s="67"/>
      <c r="X92" s="87"/>
      <c r="Y92" s="63"/>
      <c r="Z92" s="63"/>
      <c r="AA92" s="63"/>
      <c r="AB92" s="63"/>
      <c r="AC92" s="63"/>
      <c r="AD92" s="63"/>
      <c r="AE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</row>
    <row r="93" spans="12:42" ht="12">
      <c r="L93" s="67"/>
      <c r="M93" s="87"/>
      <c r="N93" s="63"/>
      <c r="O93" s="63"/>
      <c r="P93" s="63"/>
      <c r="Q93" s="63"/>
      <c r="R93" s="63"/>
      <c r="S93" s="63"/>
      <c r="T93" s="63"/>
      <c r="U93" s="63"/>
      <c r="W93" s="67"/>
      <c r="X93" s="87"/>
      <c r="Y93" s="63"/>
      <c r="Z93" s="63"/>
      <c r="AA93" s="63"/>
      <c r="AB93" s="63"/>
      <c r="AC93" s="63"/>
      <c r="AD93" s="63"/>
      <c r="AE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</row>
    <row r="94" spans="12:42" ht="12">
      <c r="L94" s="67"/>
      <c r="M94" s="87"/>
      <c r="N94" s="63"/>
      <c r="O94" s="63"/>
      <c r="P94" s="63"/>
      <c r="Q94" s="63"/>
      <c r="R94" s="63"/>
      <c r="S94" s="63"/>
      <c r="T94" s="63"/>
      <c r="U94" s="63"/>
      <c r="W94" s="67"/>
      <c r="X94" s="87"/>
      <c r="Y94" s="63"/>
      <c r="Z94" s="63"/>
      <c r="AA94" s="63"/>
      <c r="AB94" s="63"/>
      <c r="AC94" s="63"/>
      <c r="AD94" s="63"/>
      <c r="AE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</row>
    <row r="95" spans="12:42" ht="12">
      <c r="L95" s="67"/>
      <c r="M95" s="87"/>
      <c r="N95" s="63"/>
      <c r="O95" s="63"/>
      <c r="P95" s="63"/>
      <c r="Q95" s="63"/>
      <c r="R95" s="63"/>
      <c r="S95" s="63"/>
      <c r="T95" s="63"/>
      <c r="U95" s="63"/>
      <c r="W95" s="67"/>
      <c r="X95" s="87"/>
      <c r="Y95" s="63"/>
      <c r="Z95" s="63"/>
      <c r="AA95" s="63"/>
      <c r="AB95" s="63"/>
      <c r="AC95" s="63"/>
      <c r="AD95" s="63"/>
      <c r="AE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</row>
    <row r="96" spans="12:42" ht="12">
      <c r="L96" s="67"/>
      <c r="M96" s="87"/>
      <c r="N96" s="63"/>
      <c r="O96" s="63"/>
      <c r="P96" s="63"/>
      <c r="Q96" s="63"/>
      <c r="R96" s="63"/>
      <c r="S96" s="63"/>
      <c r="T96" s="63"/>
      <c r="U96" s="63"/>
      <c r="W96" s="67"/>
      <c r="X96" s="87"/>
      <c r="Y96" s="63"/>
      <c r="Z96" s="63"/>
      <c r="AA96" s="63"/>
      <c r="AB96" s="63"/>
      <c r="AC96" s="63"/>
      <c r="AD96" s="63"/>
      <c r="AE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</row>
    <row r="97" spans="12:42" ht="12">
      <c r="L97" s="67"/>
      <c r="M97" s="87"/>
      <c r="N97" s="63"/>
      <c r="O97" s="63"/>
      <c r="P97" s="63"/>
      <c r="Q97" s="63"/>
      <c r="R97" s="63"/>
      <c r="S97" s="63"/>
      <c r="T97" s="63"/>
      <c r="U97" s="63"/>
      <c r="W97" s="67"/>
      <c r="X97" s="87"/>
      <c r="Y97" s="63"/>
      <c r="Z97" s="63"/>
      <c r="AA97" s="63"/>
      <c r="AB97" s="63"/>
      <c r="AC97" s="63"/>
      <c r="AD97" s="63"/>
      <c r="AE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</row>
    <row r="98" spans="12:42" ht="12">
      <c r="L98" s="67"/>
      <c r="M98" s="87"/>
      <c r="N98" s="63"/>
      <c r="O98" s="63"/>
      <c r="P98" s="63"/>
      <c r="Q98" s="63"/>
      <c r="R98" s="63"/>
      <c r="S98" s="63"/>
      <c r="T98" s="63"/>
      <c r="U98" s="63"/>
      <c r="W98" s="67"/>
      <c r="X98" s="87"/>
      <c r="Y98" s="63"/>
      <c r="Z98" s="63"/>
      <c r="AA98" s="63"/>
      <c r="AB98" s="63"/>
      <c r="AC98" s="63"/>
      <c r="AD98" s="63"/>
      <c r="AE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</row>
    <row r="99" spans="12:42" ht="12">
      <c r="L99" s="67"/>
      <c r="M99" s="87"/>
      <c r="N99" s="63"/>
      <c r="O99" s="63"/>
      <c r="P99" s="63"/>
      <c r="Q99" s="63"/>
      <c r="R99" s="63"/>
      <c r="S99" s="63"/>
      <c r="T99" s="63"/>
      <c r="U99" s="63"/>
      <c r="W99" s="67"/>
      <c r="X99" s="87"/>
      <c r="Y99" s="63"/>
      <c r="Z99" s="63"/>
      <c r="AA99" s="63"/>
      <c r="AB99" s="63"/>
      <c r="AC99" s="63"/>
      <c r="AD99" s="63"/>
      <c r="AE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</row>
    <row r="100" spans="12:42" ht="12">
      <c r="L100" s="67"/>
      <c r="M100" s="87"/>
      <c r="N100" s="63"/>
      <c r="O100" s="63"/>
      <c r="P100" s="63"/>
      <c r="Q100" s="63"/>
      <c r="R100" s="63"/>
      <c r="S100" s="63"/>
      <c r="T100" s="63"/>
      <c r="U100" s="63"/>
      <c r="W100" s="67"/>
      <c r="X100" s="87"/>
      <c r="Y100" s="63"/>
      <c r="Z100" s="63"/>
      <c r="AA100" s="63"/>
      <c r="AB100" s="63"/>
      <c r="AC100" s="63"/>
      <c r="AD100" s="63"/>
      <c r="AE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</row>
    <row r="101" spans="12:42" ht="12">
      <c r="L101" s="67"/>
      <c r="M101" s="87"/>
      <c r="N101" s="63"/>
      <c r="O101" s="63"/>
      <c r="P101" s="63"/>
      <c r="Q101" s="63"/>
      <c r="R101" s="63"/>
      <c r="S101" s="63"/>
      <c r="T101" s="63"/>
      <c r="U101" s="63"/>
      <c r="W101" s="67"/>
      <c r="X101" s="87"/>
      <c r="Y101" s="63"/>
      <c r="Z101" s="63"/>
      <c r="AA101" s="63"/>
      <c r="AB101" s="63"/>
      <c r="AC101" s="63"/>
      <c r="AD101" s="63"/>
      <c r="AE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</row>
    <row r="102" spans="12:42" ht="12">
      <c r="L102" s="67"/>
      <c r="M102" s="87"/>
      <c r="N102" s="63"/>
      <c r="O102" s="63"/>
      <c r="P102" s="63"/>
      <c r="Q102" s="63"/>
      <c r="R102" s="63"/>
      <c r="S102" s="63"/>
      <c r="T102" s="63"/>
      <c r="U102" s="63"/>
      <c r="W102" s="67"/>
      <c r="X102" s="87"/>
      <c r="Y102" s="63"/>
      <c r="Z102" s="63"/>
      <c r="AA102" s="63"/>
      <c r="AB102" s="63"/>
      <c r="AC102" s="63"/>
      <c r="AD102" s="63"/>
      <c r="AE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</row>
    <row r="103" spans="12:42" ht="12">
      <c r="L103" s="67"/>
      <c r="M103" s="87"/>
      <c r="N103" s="63"/>
      <c r="O103" s="63"/>
      <c r="P103" s="63"/>
      <c r="Q103" s="63"/>
      <c r="R103" s="63"/>
      <c r="S103" s="63"/>
      <c r="T103" s="63"/>
      <c r="U103" s="63"/>
      <c r="W103" s="67"/>
      <c r="X103" s="87"/>
      <c r="Y103" s="63"/>
      <c r="Z103" s="63"/>
      <c r="AA103" s="63"/>
      <c r="AB103" s="63"/>
      <c r="AC103" s="63"/>
      <c r="AD103" s="63"/>
      <c r="AE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</row>
    <row r="104" spans="12:42" ht="12">
      <c r="L104" s="67"/>
      <c r="M104" s="87"/>
      <c r="N104" s="63"/>
      <c r="O104" s="63"/>
      <c r="P104" s="63"/>
      <c r="Q104" s="63"/>
      <c r="R104" s="63"/>
      <c r="S104" s="63"/>
      <c r="T104" s="63"/>
      <c r="U104" s="63"/>
      <c r="W104" s="67"/>
      <c r="X104" s="87"/>
      <c r="Y104" s="63"/>
      <c r="Z104" s="63"/>
      <c r="AA104" s="63"/>
      <c r="AB104" s="63"/>
      <c r="AC104" s="63"/>
      <c r="AD104" s="63"/>
      <c r="AE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</row>
    <row r="105" spans="12:42" ht="12">
      <c r="L105" s="67"/>
      <c r="M105" s="87"/>
      <c r="N105" s="63"/>
      <c r="O105" s="63"/>
      <c r="P105" s="63"/>
      <c r="Q105" s="63"/>
      <c r="R105" s="63"/>
      <c r="S105" s="63"/>
      <c r="T105" s="63"/>
      <c r="U105" s="63"/>
      <c r="W105" s="67"/>
      <c r="X105" s="87"/>
      <c r="Y105" s="63"/>
      <c r="Z105" s="63"/>
      <c r="AA105" s="63"/>
      <c r="AB105" s="63"/>
      <c r="AC105" s="63"/>
      <c r="AD105" s="63"/>
      <c r="AE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</row>
    <row r="106" spans="12:42" ht="12">
      <c r="L106" s="67"/>
      <c r="M106" s="87"/>
      <c r="N106" s="63"/>
      <c r="O106" s="63"/>
      <c r="P106" s="63"/>
      <c r="Q106" s="63"/>
      <c r="R106" s="63"/>
      <c r="S106" s="63"/>
      <c r="T106" s="63"/>
      <c r="U106" s="63"/>
      <c r="W106" s="67"/>
      <c r="X106" s="87"/>
      <c r="Y106" s="63"/>
      <c r="Z106" s="63"/>
      <c r="AA106" s="63"/>
      <c r="AB106" s="63"/>
      <c r="AC106" s="63"/>
      <c r="AD106" s="63"/>
      <c r="AE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</row>
    <row r="107" spans="12:42" ht="12">
      <c r="L107" s="67"/>
      <c r="M107" s="87"/>
      <c r="N107" s="63"/>
      <c r="O107" s="63"/>
      <c r="P107" s="63"/>
      <c r="Q107" s="63"/>
      <c r="R107" s="63"/>
      <c r="S107" s="63"/>
      <c r="T107" s="63"/>
      <c r="U107" s="63"/>
      <c r="W107" s="67"/>
      <c r="X107" s="87"/>
      <c r="Y107" s="63"/>
      <c r="Z107" s="63"/>
      <c r="AA107" s="63"/>
      <c r="AB107" s="63"/>
      <c r="AC107" s="63"/>
      <c r="AD107" s="63"/>
      <c r="AE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</row>
    <row r="108" spans="12:42" ht="12">
      <c r="L108" s="67"/>
      <c r="M108" s="87"/>
      <c r="N108" s="63"/>
      <c r="O108" s="63"/>
      <c r="P108" s="63"/>
      <c r="Q108" s="63"/>
      <c r="R108" s="63"/>
      <c r="S108" s="63"/>
      <c r="T108" s="63"/>
      <c r="U108" s="63"/>
      <c r="W108" s="67"/>
      <c r="X108" s="87"/>
      <c r="Y108" s="63"/>
      <c r="Z108" s="63"/>
      <c r="AA108" s="63"/>
      <c r="AB108" s="63"/>
      <c r="AC108" s="63"/>
      <c r="AD108" s="63"/>
      <c r="AE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</row>
    <row r="109" spans="12:42" ht="12">
      <c r="L109" s="67"/>
      <c r="M109" s="87"/>
      <c r="N109" s="63"/>
      <c r="O109" s="63"/>
      <c r="P109" s="63"/>
      <c r="Q109" s="63"/>
      <c r="R109" s="63"/>
      <c r="S109" s="63"/>
      <c r="T109" s="63"/>
      <c r="U109" s="63"/>
      <c r="W109" s="67"/>
      <c r="X109" s="87"/>
      <c r="Y109" s="63"/>
      <c r="Z109" s="63"/>
      <c r="AA109" s="63"/>
      <c r="AB109" s="63"/>
      <c r="AC109" s="63"/>
      <c r="AD109" s="63"/>
      <c r="AE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</row>
    <row r="110" spans="12:42" ht="12">
      <c r="L110" s="67"/>
      <c r="M110" s="87"/>
      <c r="N110" s="63"/>
      <c r="O110" s="63"/>
      <c r="P110" s="63"/>
      <c r="Q110" s="63"/>
      <c r="R110" s="63"/>
      <c r="S110" s="63"/>
      <c r="T110" s="63"/>
      <c r="U110" s="63"/>
      <c r="W110" s="67"/>
      <c r="X110" s="87"/>
      <c r="Y110" s="63"/>
      <c r="Z110" s="63"/>
      <c r="AA110" s="63"/>
      <c r="AB110" s="63"/>
      <c r="AC110" s="63"/>
      <c r="AD110" s="63"/>
      <c r="AE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</row>
    <row r="111" spans="12:42" ht="12">
      <c r="L111" s="67"/>
      <c r="M111" s="87"/>
      <c r="N111" s="63"/>
      <c r="O111" s="63"/>
      <c r="P111" s="63"/>
      <c r="Q111" s="63"/>
      <c r="R111" s="63"/>
      <c r="S111" s="63"/>
      <c r="T111" s="63"/>
      <c r="U111" s="63"/>
      <c r="W111" s="67"/>
      <c r="X111" s="87"/>
      <c r="Y111" s="63"/>
      <c r="Z111" s="63"/>
      <c r="AA111" s="63"/>
      <c r="AB111" s="63"/>
      <c r="AC111" s="63"/>
      <c r="AD111" s="63"/>
      <c r="AE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</row>
    <row r="112" spans="12:42" ht="12">
      <c r="L112" s="67"/>
      <c r="M112" s="87"/>
      <c r="N112" s="63"/>
      <c r="O112" s="63"/>
      <c r="P112" s="63"/>
      <c r="Q112" s="63"/>
      <c r="R112" s="63"/>
      <c r="S112" s="63"/>
      <c r="T112" s="63"/>
      <c r="U112" s="63"/>
      <c r="W112" s="67"/>
      <c r="X112" s="87"/>
      <c r="Y112" s="63"/>
      <c r="Z112" s="63"/>
      <c r="AA112" s="63"/>
      <c r="AB112" s="63"/>
      <c r="AC112" s="63"/>
      <c r="AD112" s="63"/>
      <c r="AE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</row>
    <row r="113" spans="12:42" ht="12">
      <c r="L113" s="67"/>
      <c r="M113" s="87"/>
      <c r="N113" s="63"/>
      <c r="O113" s="63"/>
      <c r="P113" s="63"/>
      <c r="Q113" s="63"/>
      <c r="R113" s="63"/>
      <c r="S113" s="63"/>
      <c r="T113" s="63"/>
      <c r="U113" s="63"/>
      <c r="W113" s="67"/>
      <c r="X113" s="87"/>
      <c r="Y113" s="63"/>
      <c r="Z113" s="63"/>
      <c r="AA113" s="63"/>
      <c r="AB113" s="63"/>
      <c r="AC113" s="63"/>
      <c r="AD113" s="63"/>
      <c r="AE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</row>
    <row r="114" spans="12:42" ht="12">
      <c r="L114" s="67"/>
      <c r="M114" s="87"/>
      <c r="N114" s="63"/>
      <c r="O114" s="63"/>
      <c r="P114" s="63"/>
      <c r="Q114" s="63"/>
      <c r="R114" s="63"/>
      <c r="S114" s="63"/>
      <c r="T114" s="63"/>
      <c r="U114" s="63"/>
      <c r="W114" s="67"/>
      <c r="X114" s="87"/>
      <c r="Y114" s="63"/>
      <c r="Z114" s="63"/>
      <c r="AA114" s="63"/>
      <c r="AB114" s="63"/>
      <c r="AC114" s="63"/>
      <c r="AD114" s="63"/>
      <c r="AE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12:42" ht="12">
      <c r="L115" s="67"/>
      <c r="M115" s="87"/>
      <c r="N115" s="63"/>
      <c r="O115" s="63"/>
      <c r="P115" s="63"/>
      <c r="Q115" s="63"/>
      <c r="R115" s="63"/>
      <c r="S115" s="63"/>
      <c r="T115" s="63"/>
      <c r="U115" s="63"/>
      <c r="W115" s="67"/>
      <c r="X115" s="87"/>
      <c r="Y115" s="63"/>
      <c r="Z115" s="63"/>
      <c r="AA115" s="63"/>
      <c r="AB115" s="63"/>
      <c r="AC115" s="63"/>
      <c r="AD115" s="63"/>
      <c r="AE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12:42" ht="12">
      <c r="L116" s="67"/>
      <c r="M116" s="87"/>
      <c r="N116" s="63"/>
      <c r="O116" s="63"/>
      <c r="P116" s="63"/>
      <c r="Q116" s="63"/>
      <c r="R116" s="63"/>
      <c r="S116" s="63"/>
      <c r="T116" s="63"/>
      <c r="U116" s="63"/>
      <c r="W116" s="67"/>
      <c r="X116" s="87"/>
      <c r="Y116" s="63"/>
      <c r="Z116" s="63"/>
      <c r="AA116" s="63"/>
      <c r="AB116" s="63"/>
      <c r="AC116" s="63"/>
      <c r="AD116" s="63"/>
      <c r="AE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</row>
    <row r="117" spans="12:42" ht="12">
      <c r="L117" s="67"/>
      <c r="M117" s="87"/>
      <c r="N117" s="63"/>
      <c r="O117" s="63"/>
      <c r="P117" s="63"/>
      <c r="Q117" s="63"/>
      <c r="R117" s="63"/>
      <c r="S117" s="63"/>
      <c r="T117" s="63"/>
      <c r="U117" s="63"/>
      <c r="W117" s="67"/>
      <c r="X117" s="87"/>
      <c r="Y117" s="63"/>
      <c r="Z117" s="63"/>
      <c r="AA117" s="63"/>
      <c r="AB117" s="63"/>
      <c r="AC117" s="63"/>
      <c r="AD117" s="63"/>
      <c r="AE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</row>
    <row r="118" spans="12:42" ht="12">
      <c r="L118" s="67"/>
      <c r="M118" s="87"/>
      <c r="N118" s="63"/>
      <c r="O118" s="63"/>
      <c r="P118" s="63"/>
      <c r="Q118" s="63"/>
      <c r="R118" s="63"/>
      <c r="S118" s="63"/>
      <c r="T118" s="63"/>
      <c r="U118" s="63"/>
      <c r="W118" s="67"/>
      <c r="X118" s="87"/>
      <c r="Y118" s="63"/>
      <c r="Z118" s="63"/>
      <c r="AA118" s="63"/>
      <c r="AB118" s="63"/>
      <c r="AC118" s="63"/>
      <c r="AD118" s="63"/>
      <c r="AE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12:42" ht="12">
      <c r="L119" s="67"/>
      <c r="M119" s="87"/>
      <c r="N119" s="63"/>
      <c r="O119" s="63"/>
      <c r="P119" s="63"/>
      <c r="Q119" s="63"/>
      <c r="R119" s="63"/>
      <c r="S119" s="63"/>
      <c r="T119" s="63"/>
      <c r="U119" s="63"/>
      <c r="W119" s="67"/>
      <c r="X119" s="87"/>
      <c r="Y119" s="63"/>
      <c r="Z119" s="63"/>
      <c r="AA119" s="63"/>
      <c r="AB119" s="63"/>
      <c r="AC119" s="63"/>
      <c r="AD119" s="63"/>
      <c r="AE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</row>
    <row r="120" spans="12:42" ht="12">
      <c r="L120" s="67"/>
      <c r="M120" s="87"/>
      <c r="N120" s="63"/>
      <c r="O120" s="63"/>
      <c r="P120" s="63"/>
      <c r="Q120" s="63"/>
      <c r="R120" s="63"/>
      <c r="S120" s="63"/>
      <c r="T120" s="63"/>
      <c r="U120" s="63"/>
      <c r="W120" s="67"/>
      <c r="X120" s="87"/>
      <c r="Y120" s="63"/>
      <c r="Z120" s="63"/>
      <c r="AA120" s="63"/>
      <c r="AB120" s="63"/>
      <c r="AC120" s="63"/>
      <c r="AD120" s="63"/>
      <c r="AE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</row>
    <row r="121" spans="12:42" ht="12">
      <c r="L121" s="67"/>
      <c r="M121" s="87"/>
      <c r="N121" s="63"/>
      <c r="O121" s="63"/>
      <c r="P121" s="63"/>
      <c r="Q121" s="63"/>
      <c r="R121" s="63"/>
      <c r="S121" s="63"/>
      <c r="T121" s="63"/>
      <c r="U121" s="63"/>
      <c r="W121" s="67"/>
      <c r="X121" s="87"/>
      <c r="Y121" s="63"/>
      <c r="Z121" s="63"/>
      <c r="AA121" s="63"/>
      <c r="AB121" s="63"/>
      <c r="AC121" s="63"/>
      <c r="AD121" s="63"/>
      <c r="AE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</row>
    <row r="122" spans="12:42" ht="12">
      <c r="L122" s="67"/>
      <c r="M122" s="87"/>
      <c r="N122" s="63"/>
      <c r="O122" s="63"/>
      <c r="P122" s="63"/>
      <c r="Q122" s="63"/>
      <c r="R122" s="63"/>
      <c r="S122" s="63"/>
      <c r="T122" s="63"/>
      <c r="U122" s="63"/>
      <c r="W122" s="67"/>
      <c r="X122" s="87"/>
      <c r="Y122" s="63"/>
      <c r="Z122" s="63"/>
      <c r="AA122" s="63"/>
      <c r="AB122" s="63"/>
      <c r="AC122" s="63"/>
      <c r="AD122" s="63"/>
      <c r="AE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</row>
    <row r="123" spans="12:42" ht="12">
      <c r="L123" s="67"/>
      <c r="M123" s="87"/>
      <c r="N123" s="63"/>
      <c r="O123" s="63"/>
      <c r="P123" s="63"/>
      <c r="Q123" s="63"/>
      <c r="R123" s="63"/>
      <c r="S123" s="63"/>
      <c r="T123" s="63"/>
      <c r="U123" s="63"/>
      <c r="W123" s="67"/>
      <c r="X123" s="87"/>
      <c r="Y123" s="63"/>
      <c r="Z123" s="63"/>
      <c r="AA123" s="63"/>
      <c r="AB123" s="63"/>
      <c r="AC123" s="63"/>
      <c r="AD123" s="63"/>
      <c r="AE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</row>
    <row r="124" spans="12:42" ht="12">
      <c r="L124" s="67"/>
      <c r="M124" s="87"/>
      <c r="N124" s="63"/>
      <c r="O124" s="63"/>
      <c r="P124" s="63"/>
      <c r="Q124" s="63"/>
      <c r="R124" s="63"/>
      <c r="S124" s="63"/>
      <c r="T124" s="63"/>
      <c r="U124" s="63"/>
      <c r="W124" s="67"/>
      <c r="X124" s="87"/>
      <c r="Y124" s="63"/>
      <c r="Z124" s="63"/>
      <c r="AA124" s="63"/>
      <c r="AB124" s="63"/>
      <c r="AC124" s="63"/>
      <c r="AD124" s="63"/>
      <c r="AE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</row>
    <row r="125" spans="12:42" ht="12">
      <c r="L125" s="67"/>
      <c r="M125" s="87"/>
      <c r="N125" s="63"/>
      <c r="O125" s="63"/>
      <c r="P125" s="63"/>
      <c r="Q125" s="63"/>
      <c r="R125" s="63"/>
      <c r="S125" s="63"/>
      <c r="T125" s="63"/>
      <c r="U125" s="63"/>
      <c r="W125" s="67"/>
      <c r="X125" s="87"/>
      <c r="Y125" s="63"/>
      <c r="Z125" s="63"/>
      <c r="AA125" s="63"/>
      <c r="AB125" s="63"/>
      <c r="AC125" s="63"/>
      <c r="AD125" s="63"/>
      <c r="AE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</row>
    <row r="126" spans="12:42" ht="12">
      <c r="L126" s="67"/>
      <c r="M126" s="87"/>
      <c r="N126" s="63"/>
      <c r="O126" s="63"/>
      <c r="P126" s="63"/>
      <c r="Q126" s="63"/>
      <c r="R126" s="63"/>
      <c r="S126" s="63"/>
      <c r="T126" s="63"/>
      <c r="U126" s="63"/>
      <c r="W126" s="67"/>
      <c r="X126" s="87"/>
      <c r="Y126" s="63"/>
      <c r="Z126" s="63"/>
      <c r="AA126" s="63"/>
      <c r="AB126" s="63"/>
      <c r="AC126" s="63"/>
      <c r="AD126" s="63"/>
      <c r="AE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</row>
    <row r="127" spans="12:42" ht="12">
      <c r="L127" s="67"/>
      <c r="M127" s="87"/>
      <c r="N127" s="63"/>
      <c r="O127" s="63"/>
      <c r="P127" s="63"/>
      <c r="Q127" s="63"/>
      <c r="R127" s="63"/>
      <c r="S127" s="63"/>
      <c r="T127" s="63"/>
      <c r="U127" s="63"/>
      <c r="W127" s="67"/>
      <c r="X127" s="87"/>
      <c r="Y127" s="63"/>
      <c r="Z127" s="63"/>
      <c r="AA127" s="63"/>
      <c r="AB127" s="63"/>
      <c r="AC127" s="63"/>
      <c r="AD127" s="63"/>
      <c r="AE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</row>
    <row r="128" spans="12:42" ht="12">
      <c r="L128" s="67"/>
      <c r="M128" s="87"/>
      <c r="N128" s="63"/>
      <c r="O128" s="63"/>
      <c r="P128" s="63"/>
      <c r="Q128" s="63"/>
      <c r="R128" s="63"/>
      <c r="S128" s="63"/>
      <c r="T128" s="63"/>
      <c r="U128" s="63"/>
      <c r="W128" s="67"/>
      <c r="X128" s="87"/>
      <c r="Y128" s="63"/>
      <c r="Z128" s="63"/>
      <c r="AA128" s="63"/>
      <c r="AB128" s="63"/>
      <c r="AC128" s="63"/>
      <c r="AD128" s="63"/>
      <c r="AE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</row>
    <row r="129" spans="12:42" ht="12">
      <c r="L129" s="67"/>
      <c r="M129" s="87"/>
      <c r="N129" s="63"/>
      <c r="O129" s="63"/>
      <c r="P129" s="63"/>
      <c r="Q129" s="63"/>
      <c r="R129" s="63"/>
      <c r="S129" s="63"/>
      <c r="T129" s="63"/>
      <c r="U129" s="63"/>
      <c r="W129" s="67"/>
      <c r="X129" s="87"/>
      <c r="Y129" s="63"/>
      <c r="Z129" s="63"/>
      <c r="AA129" s="63"/>
      <c r="AB129" s="63"/>
      <c r="AC129" s="63"/>
      <c r="AD129" s="63"/>
      <c r="AE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</row>
    <row r="130" spans="12:42" ht="12">
      <c r="L130" s="67"/>
      <c r="M130" s="87"/>
      <c r="N130" s="63"/>
      <c r="O130" s="63"/>
      <c r="P130" s="63"/>
      <c r="Q130" s="63"/>
      <c r="R130" s="63"/>
      <c r="S130" s="63"/>
      <c r="T130" s="63"/>
      <c r="U130" s="63"/>
      <c r="W130" s="67"/>
      <c r="X130" s="87"/>
      <c r="Y130" s="63"/>
      <c r="Z130" s="63"/>
      <c r="AA130" s="63"/>
      <c r="AB130" s="63"/>
      <c r="AC130" s="63"/>
      <c r="AD130" s="63"/>
      <c r="AE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</row>
    <row r="131" spans="12:42" ht="12">
      <c r="L131" s="67"/>
      <c r="M131" s="87"/>
      <c r="N131" s="63"/>
      <c r="O131" s="63"/>
      <c r="P131" s="63"/>
      <c r="Q131" s="63"/>
      <c r="R131" s="63"/>
      <c r="S131" s="63"/>
      <c r="T131" s="63"/>
      <c r="U131" s="63"/>
      <c r="W131" s="67"/>
      <c r="X131" s="87"/>
      <c r="Y131" s="63"/>
      <c r="Z131" s="63"/>
      <c r="AA131" s="63"/>
      <c r="AB131" s="63"/>
      <c r="AC131" s="63"/>
      <c r="AD131" s="63"/>
      <c r="AE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</row>
    <row r="132" spans="12:42" ht="12">
      <c r="L132" s="67"/>
      <c r="M132" s="87"/>
      <c r="N132" s="63"/>
      <c r="O132" s="63"/>
      <c r="P132" s="63"/>
      <c r="Q132" s="63"/>
      <c r="R132" s="63"/>
      <c r="S132" s="63"/>
      <c r="T132" s="63"/>
      <c r="U132" s="63"/>
      <c r="W132" s="67"/>
      <c r="X132" s="87"/>
      <c r="Y132" s="63"/>
      <c r="Z132" s="63"/>
      <c r="AA132" s="63"/>
      <c r="AB132" s="63"/>
      <c r="AC132" s="63"/>
      <c r="AD132" s="63"/>
      <c r="AE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</row>
    <row r="133" spans="12:42" ht="12">
      <c r="L133" s="67"/>
      <c r="M133" s="87"/>
      <c r="N133" s="63"/>
      <c r="O133" s="63"/>
      <c r="P133" s="63"/>
      <c r="Q133" s="63"/>
      <c r="R133" s="63"/>
      <c r="S133" s="63"/>
      <c r="T133" s="63"/>
      <c r="U133" s="63"/>
      <c r="W133" s="67"/>
      <c r="X133" s="87"/>
      <c r="Y133" s="63"/>
      <c r="Z133" s="63"/>
      <c r="AA133" s="63"/>
      <c r="AB133" s="63"/>
      <c r="AC133" s="63"/>
      <c r="AD133" s="63"/>
      <c r="AE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</row>
    <row r="134" spans="12:42" ht="12">
      <c r="L134" s="67"/>
      <c r="M134" s="87"/>
      <c r="N134" s="63"/>
      <c r="O134" s="63"/>
      <c r="P134" s="63"/>
      <c r="Q134" s="63"/>
      <c r="R134" s="63"/>
      <c r="S134" s="63"/>
      <c r="T134" s="63"/>
      <c r="U134" s="63"/>
      <c r="W134" s="67"/>
      <c r="X134" s="87"/>
      <c r="Y134" s="63"/>
      <c r="Z134" s="63"/>
      <c r="AA134" s="63"/>
      <c r="AB134" s="63"/>
      <c r="AC134" s="63"/>
      <c r="AD134" s="63"/>
      <c r="AE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</row>
    <row r="135" spans="12:42" ht="12">
      <c r="L135" s="67"/>
      <c r="M135" s="87"/>
      <c r="N135" s="63"/>
      <c r="O135" s="63"/>
      <c r="P135" s="63"/>
      <c r="Q135" s="63"/>
      <c r="R135" s="63"/>
      <c r="S135" s="63"/>
      <c r="T135" s="63"/>
      <c r="U135" s="63"/>
      <c r="W135" s="67"/>
      <c r="X135" s="87"/>
      <c r="Y135" s="63"/>
      <c r="Z135" s="63"/>
      <c r="AA135" s="63"/>
      <c r="AB135" s="63"/>
      <c r="AC135" s="63"/>
      <c r="AD135" s="63"/>
      <c r="AE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</row>
    <row r="136" spans="12:42" ht="12">
      <c r="L136" s="67"/>
      <c r="M136" s="87"/>
      <c r="N136" s="63"/>
      <c r="O136" s="63"/>
      <c r="P136" s="63"/>
      <c r="Q136" s="63"/>
      <c r="R136" s="63"/>
      <c r="S136" s="63"/>
      <c r="T136" s="63"/>
      <c r="U136" s="63"/>
      <c r="W136" s="67"/>
      <c r="X136" s="87"/>
      <c r="Y136" s="63"/>
      <c r="Z136" s="63"/>
      <c r="AA136" s="63"/>
      <c r="AB136" s="63"/>
      <c r="AC136" s="63"/>
      <c r="AD136" s="63"/>
      <c r="AE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</row>
    <row r="137" spans="12:42" ht="12">
      <c r="L137" s="67"/>
      <c r="M137" s="87"/>
      <c r="N137" s="63"/>
      <c r="O137" s="63"/>
      <c r="P137" s="63"/>
      <c r="Q137" s="63"/>
      <c r="R137" s="63"/>
      <c r="S137" s="63"/>
      <c r="T137" s="63"/>
      <c r="U137" s="63"/>
      <c r="W137" s="67"/>
      <c r="X137" s="87"/>
      <c r="Y137" s="63"/>
      <c r="Z137" s="63"/>
      <c r="AA137" s="63"/>
      <c r="AB137" s="63"/>
      <c r="AC137" s="63"/>
      <c r="AD137" s="63"/>
      <c r="AE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</row>
    <row r="138" spans="12:42" ht="12">
      <c r="L138" s="67"/>
      <c r="M138" s="87"/>
      <c r="N138" s="63"/>
      <c r="O138" s="63"/>
      <c r="P138" s="63"/>
      <c r="Q138" s="63"/>
      <c r="R138" s="63"/>
      <c r="S138" s="63"/>
      <c r="T138" s="63"/>
      <c r="U138" s="63"/>
      <c r="W138" s="67"/>
      <c r="X138" s="87"/>
      <c r="Y138" s="63"/>
      <c r="Z138" s="63"/>
      <c r="AA138" s="63"/>
      <c r="AB138" s="63"/>
      <c r="AC138" s="63"/>
      <c r="AD138" s="63"/>
      <c r="AE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</row>
    <row r="139" spans="12:42" ht="12">
      <c r="L139" s="67"/>
      <c r="M139" s="87"/>
      <c r="N139" s="63"/>
      <c r="O139" s="63"/>
      <c r="P139" s="63"/>
      <c r="Q139" s="63"/>
      <c r="R139" s="63"/>
      <c r="S139" s="63"/>
      <c r="T139" s="63"/>
      <c r="U139" s="63"/>
      <c r="W139" s="67"/>
      <c r="X139" s="87"/>
      <c r="Y139" s="63"/>
      <c r="Z139" s="63"/>
      <c r="AA139" s="63"/>
      <c r="AB139" s="63"/>
      <c r="AC139" s="63"/>
      <c r="AD139" s="63"/>
      <c r="AE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</row>
    <row r="140" spans="12:42" ht="12">
      <c r="L140" s="67"/>
      <c r="M140" s="87"/>
      <c r="N140" s="63"/>
      <c r="O140" s="63"/>
      <c r="P140" s="63"/>
      <c r="Q140" s="63"/>
      <c r="R140" s="63"/>
      <c r="S140" s="63"/>
      <c r="T140" s="63"/>
      <c r="U140" s="63"/>
      <c r="W140" s="67"/>
      <c r="X140" s="87"/>
      <c r="Y140" s="63"/>
      <c r="Z140" s="63"/>
      <c r="AA140" s="63"/>
      <c r="AB140" s="63"/>
      <c r="AC140" s="63"/>
      <c r="AD140" s="63"/>
      <c r="AE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</row>
    <row r="141" spans="12:42" ht="12">
      <c r="L141" s="67"/>
      <c r="M141" s="87"/>
      <c r="N141" s="63"/>
      <c r="O141" s="63"/>
      <c r="P141" s="63"/>
      <c r="Q141" s="63"/>
      <c r="R141" s="63"/>
      <c r="S141" s="63"/>
      <c r="T141" s="63"/>
      <c r="U141" s="63"/>
      <c r="W141" s="67"/>
      <c r="X141" s="87"/>
      <c r="Y141" s="63"/>
      <c r="Z141" s="63"/>
      <c r="AA141" s="63"/>
      <c r="AB141" s="63"/>
      <c r="AC141" s="63"/>
      <c r="AD141" s="63"/>
      <c r="AE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</row>
    <row r="142" spans="12:42" ht="12">
      <c r="L142" s="67"/>
      <c r="M142" s="87"/>
      <c r="N142" s="63"/>
      <c r="O142" s="63"/>
      <c r="P142" s="63"/>
      <c r="Q142" s="63"/>
      <c r="R142" s="63"/>
      <c r="S142" s="63"/>
      <c r="T142" s="63"/>
      <c r="U142" s="63"/>
      <c r="W142" s="67"/>
      <c r="X142" s="87"/>
      <c r="Y142" s="63"/>
      <c r="Z142" s="63"/>
      <c r="AA142" s="63"/>
      <c r="AB142" s="63"/>
      <c r="AC142" s="63"/>
      <c r="AD142" s="63"/>
      <c r="AE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</row>
    <row r="143" spans="12:42" ht="12">
      <c r="L143" s="67"/>
      <c r="M143" s="87"/>
      <c r="N143" s="63"/>
      <c r="O143" s="63"/>
      <c r="P143" s="63"/>
      <c r="Q143" s="63"/>
      <c r="R143" s="63"/>
      <c r="S143" s="63"/>
      <c r="T143" s="63"/>
      <c r="U143" s="63"/>
      <c r="W143" s="67"/>
      <c r="X143" s="87"/>
      <c r="Y143" s="63"/>
      <c r="Z143" s="63"/>
      <c r="AA143" s="63"/>
      <c r="AB143" s="63"/>
      <c r="AC143" s="63"/>
      <c r="AD143" s="63"/>
      <c r="AE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</row>
    <row r="144" spans="12:42" ht="12">
      <c r="L144" s="67"/>
      <c r="M144" s="87"/>
      <c r="N144" s="63"/>
      <c r="O144" s="63"/>
      <c r="P144" s="63"/>
      <c r="Q144" s="63"/>
      <c r="R144" s="63"/>
      <c r="S144" s="63"/>
      <c r="T144" s="63"/>
      <c r="U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</row>
    <row r="145" spans="12:42" ht="12">
      <c r="L145" s="67"/>
      <c r="M145" s="87"/>
      <c r="N145" s="63"/>
      <c r="O145" s="63"/>
      <c r="P145" s="63"/>
      <c r="Q145" s="63"/>
      <c r="R145" s="63"/>
      <c r="S145" s="63"/>
      <c r="T145" s="63"/>
      <c r="U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</row>
    <row r="146" spans="12:42" ht="12">
      <c r="L146" s="67"/>
      <c r="M146" s="87"/>
      <c r="N146" s="63"/>
      <c r="O146" s="63"/>
      <c r="P146" s="63"/>
      <c r="Q146" s="63"/>
      <c r="R146" s="63"/>
      <c r="S146" s="63"/>
      <c r="T146" s="63"/>
      <c r="U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</row>
    <row r="147" spans="12:42" ht="12">
      <c r="L147" s="67"/>
      <c r="M147" s="87"/>
      <c r="N147" s="63"/>
      <c r="O147" s="63"/>
      <c r="P147" s="63"/>
      <c r="Q147" s="63"/>
      <c r="R147" s="63"/>
      <c r="S147" s="63"/>
      <c r="T147" s="63"/>
      <c r="U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</row>
    <row r="148" spans="12:42" ht="12">
      <c r="L148" s="67"/>
      <c r="M148" s="87"/>
      <c r="N148" s="63"/>
      <c r="O148" s="63"/>
      <c r="P148" s="63"/>
      <c r="Q148" s="63"/>
      <c r="R148" s="63"/>
      <c r="S148" s="63"/>
      <c r="T148" s="63"/>
      <c r="U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</row>
    <row r="149" spans="12:42" ht="12">
      <c r="L149" s="67"/>
      <c r="M149" s="87"/>
      <c r="N149" s="63"/>
      <c r="O149" s="63"/>
      <c r="P149" s="63"/>
      <c r="Q149" s="63"/>
      <c r="R149" s="63"/>
      <c r="S149" s="63"/>
      <c r="T149" s="63"/>
      <c r="U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</row>
    <row r="150" spans="12:42" ht="12">
      <c r="L150" s="67"/>
      <c r="M150" s="87"/>
      <c r="N150" s="63"/>
      <c r="O150" s="63"/>
      <c r="P150" s="63"/>
      <c r="Q150" s="63"/>
      <c r="R150" s="63"/>
      <c r="S150" s="63"/>
      <c r="T150" s="63"/>
      <c r="U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</row>
    <row r="151" spans="12:42" ht="12">
      <c r="L151" s="67"/>
      <c r="M151" s="87"/>
      <c r="N151" s="63"/>
      <c r="O151" s="63"/>
      <c r="P151" s="63"/>
      <c r="Q151" s="63"/>
      <c r="R151" s="63"/>
      <c r="S151" s="63"/>
      <c r="T151" s="63"/>
      <c r="U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</row>
    <row r="152" spans="12:42" ht="12">
      <c r="L152" s="67"/>
      <c r="M152" s="87"/>
      <c r="N152" s="63"/>
      <c r="O152" s="63"/>
      <c r="P152" s="63"/>
      <c r="Q152" s="63"/>
      <c r="R152" s="63"/>
      <c r="S152" s="63"/>
      <c r="T152" s="63"/>
      <c r="U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</row>
    <row r="153" spans="12:42" ht="12">
      <c r="L153" s="67"/>
      <c r="M153" s="87"/>
      <c r="N153" s="63"/>
      <c r="O153" s="63"/>
      <c r="P153" s="63"/>
      <c r="Q153" s="63"/>
      <c r="R153" s="63"/>
      <c r="S153" s="63"/>
      <c r="T153" s="63"/>
      <c r="U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</row>
    <row r="154" spans="12:42" ht="12">
      <c r="L154" s="67"/>
      <c r="M154" s="87"/>
      <c r="N154" s="63"/>
      <c r="O154" s="63"/>
      <c r="P154" s="63"/>
      <c r="Q154" s="63"/>
      <c r="R154" s="63"/>
      <c r="S154" s="63"/>
      <c r="T154" s="63"/>
      <c r="U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</row>
    <row r="155" spans="12:42" ht="12">
      <c r="L155" s="67"/>
      <c r="M155" s="87"/>
      <c r="N155" s="63"/>
      <c r="O155" s="63"/>
      <c r="P155" s="63"/>
      <c r="Q155" s="63"/>
      <c r="R155" s="63"/>
      <c r="S155" s="63"/>
      <c r="T155" s="63"/>
      <c r="U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</row>
    <row r="156" spans="12:42" ht="12">
      <c r="L156" s="67"/>
      <c r="M156" s="87"/>
      <c r="N156" s="63"/>
      <c r="O156" s="63"/>
      <c r="P156" s="63"/>
      <c r="Q156" s="63"/>
      <c r="R156" s="63"/>
      <c r="S156" s="63"/>
      <c r="T156" s="63"/>
      <c r="U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</row>
    <row r="157" spans="12:42" ht="12">
      <c r="L157" s="67"/>
      <c r="M157" s="87"/>
      <c r="N157" s="63"/>
      <c r="O157" s="63"/>
      <c r="P157" s="63"/>
      <c r="Q157" s="63"/>
      <c r="R157" s="63"/>
      <c r="S157" s="63"/>
      <c r="T157" s="63"/>
      <c r="U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</row>
    <row r="158" spans="12:42" ht="12">
      <c r="L158" s="67"/>
      <c r="M158" s="87"/>
      <c r="N158" s="63"/>
      <c r="O158" s="63"/>
      <c r="P158" s="63"/>
      <c r="Q158" s="63"/>
      <c r="R158" s="63"/>
      <c r="S158" s="63"/>
      <c r="T158" s="63"/>
      <c r="U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</row>
    <row r="159" spans="12:42" ht="12">
      <c r="L159" s="67"/>
      <c r="M159" s="87"/>
      <c r="N159" s="63"/>
      <c r="O159" s="63"/>
      <c r="P159" s="63"/>
      <c r="Q159" s="63"/>
      <c r="R159" s="63"/>
      <c r="S159" s="63"/>
      <c r="T159" s="63"/>
      <c r="U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</row>
    <row r="160" spans="12:42" ht="12">
      <c r="L160" s="67"/>
      <c r="M160" s="87"/>
      <c r="N160" s="63"/>
      <c r="O160" s="63"/>
      <c r="P160" s="63"/>
      <c r="Q160" s="63"/>
      <c r="R160" s="63"/>
      <c r="S160" s="63"/>
      <c r="T160" s="63"/>
      <c r="U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</row>
    <row r="161" spans="12:42" ht="12">
      <c r="L161" s="67"/>
      <c r="M161" s="87"/>
      <c r="N161" s="63"/>
      <c r="O161" s="63"/>
      <c r="P161" s="63"/>
      <c r="Q161" s="63"/>
      <c r="R161" s="63"/>
      <c r="S161" s="63"/>
      <c r="T161" s="63"/>
      <c r="U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</row>
    <row r="162" spans="12:42" ht="12">
      <c r="L162" s="67"/>
      <c r="M162" s="87"/>
      <c r="N162" s="63"/>
      <c r="O162" s="63"/>
      <c r="P162" s="63"/>
      <c r="Q162" s="63"/>
      <c r="R162" s="63"/>
      <c r="S162" s="63"/>
      <c r="T162" s="63"/>
      <c r="U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</row>
    <row r="163" spans="12:42" ht="12">
      <c r="L163" s="67"/>
      <c r="M163" s="87"/>
      <c r="N163" s="63"/>
      <c r="O163" s="63"/>
      <c r="P163" s="63"/>
      <c r="Q163" s="63"/>
      <c r="R163" s="63"/>
      <c r="S163" s="63"/>
      <c r="T163" s="63"/>
      <c r="U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</row>
    <row r="164" spans="12:42" ht="12">
      <c r="L164" s="67"/>
      <c r="M164" s="87"/>
      <c r="N164" s="63"/>
      <c r="O164" s="63"/>
      <c r="P164" s="63"/>
      <c r="Q164" s="63"/>
      <c r="R164" s="63"/>
      <c r="S164" s="63"/>
      <c r="T164" s="63"/>
      <c r="U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</row>
  </sheetData>
  <sheetProtection/>
  <mergeCells count="4">
    <mergeCell ref="A3:B4"/>
    <mergeCell ref="L3:N4"/>
    <mergeCell ref="W3:X4"/>
    <mergeCell ref="AG3:AH4"/>
  </mergeCells>
  <printOptions/>
  <pageMargins left="0.75" right="0.75" top="1" bottom="1" header="0.5" footer="0.5"/>
  <pageSetup horizontalDpi="300" verticalDpi="300" orientation="portrait" paperSize="9"/>
  <ignoredErrors>
    <ignoredError sqref="A9 A5:A7 W3:AE19 L3:V3 AF3:AH3 L4:V20 AF4:AH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3:M35"/>
  <sheetViews>
    <sheetView tabSelected="1" zoomScale="90" zoomScaleNormal="90" zoomScalePageLayoutView="0" workbookViewId="0" topLeftCell="A1">
      <selection activeCell="B2" sqref="B2:Q35"/>
    </sheetView>
  </sheetViews>
  <sheetFormatPr defaultColWidth="9.00390625" defaultRowHeight="15"/>
  <cols>
    <col min="1" max="1" width="3.7109375" style="1" customWidth="1"/>
    <col min="2" max="2" width="31.57421875" style="1" customWidth="1"/>
    <col min="3" max="3" width="23.140625" style="2" customWidth="1"/>
    <col min="4" max="9" width="12.8515625" style="1" customWidth="1"/>
    <col min="10" max="10" width="2.421875" style="1" customWidth="1"/>
    <col min="11" max="11" width="13.421875" style="1" customWidth="1"/>
    <col min="12" max="12" width="9.00390625" style="1" customWidth="1"/>
    <col min="13" max="13" width="13.421875" style="1" customWidth="1"/>
    <col min="14" max="16384" width="9.00390625" style="1" customWidth="1"/>
  </cols>
  <sheetData>
    <row r="3" spans="2:9" s="35" customFormat="1" ht="19.5" customHeight="1">
      <c r="B3" s="35" t="s">
        <v>90</v>
      </c>
      <c r="C3" s="36"/>
      <c r="I3" s="62" t="s">
        <v>89</v>
      </c>
    </row>
    <row r="4" spans="2:9" s="36" customFormat="1" ht="22.5" customHeight="1">
      <c r="B4" s="119"/>
      <c r="C4" s="120"/>
      <c r="D4" s="49" t="s">
        <v>55</v>
      </c>
      <c r="E4" s="37" t="s">
        <v>46</v>
      </c>
      <c r="F4" s="37" t="s">
        <v>47</v>
      </c>
      <c r="G4" s="37" t="s">
        <v>48</v>
      </c>
      <c r="H4" s="37" t="s">
        <v>49</v>
      </c>
      <c r="I4" s="37" t="s">
        <v>50</v>
      </c>
    </row>
    <row r="5" spans="2:9" s="2" customFormat="1" ht="19.5" customHeight="1">
      <c r="B5" s="20" t="s">
        <v>6</v>
      </c>
      <c r="C5" s="21" t="s">
        <v>5</v>
      </c>
      <c r="D5" s="5">
        <v>364585</v>
      </c>
      <c r="E5" s="5">
        <v>69323</v>
      </c>
      <c r="F5" s="5">
        <v>26610</v>
      </c>
      <c r="G5" s="5">
        <v>22505</v>
      </c>
      <c r="H5" s="5">
        <v>11904</v>
      </c>
      <c r="I5" s="4">
        <f>SUM(D5:H5)</f>
        <v>494927</v>
      </c>
    </row>
    <row r="6" spans="2:9" ht="19.5" customHeight="1">
      <c r="B6" s="20" t="s">
        <v>0</v>
      </c>
      <c r="C6" s="21" t="s">
        <v>12</v>
      </c>
      <c r="D6" s="5">
        <v>18810</v>
      </c>
      <c r="E6" s="5">
        <v>466</v>
      </c>
      <c r="F6" s="5">
        <v>228</v>
      </c>
      <c r="G6" s="5">
        <v>5972</v>
      </c>
      <c r="H6" s="5">
        <v>-264</v>
      </c>
      <c r="I6" s="4">
        <f>SUM(D6:H6)</f>
        <v>25212</v>
      </c>
    </row>
    <row r="7" spans="2:9" ht="4.5" customHeight="1">
      <c r="B7" s="6"/>
      <c r="C7" s="9"/>
      <c r="D7" s="7"/>
      <c r="E7" s="7"/>
      <c r="F7" s="7"/>
      <c r="G7" s="7"/>
      <c r="H7" s="7"/>
      <c r="I7" s="8"/>
    </row>
    <row r="8" spans="2:13" ht="19.5" customHeight="1">
      <c r="B8" s="58" t="s">
        <v>69</v>
      </c>
      <c r="C8" s="28" t="s">
        <v>71</v>
      </c>
      <c r="D8" s="10">
        <f aca="true" t="shared" si="0" ref="D8:I8">D5/$I$5</f>
        <v>0.7366439899217461</v>
      </c>
      <c r="E8" s="10">
        <f t="shared" si="0"/>
        <v>0.14006712100976507</v>
      </c>
      <c r="F8" s="10">
        <f t="shared" si="0"/>
        <v>0.053765504811820734</v>
      </c>
      <c r="G8" s="10">
        <f t="shared" si="0"/>
        <v>0.045471352340850264</v>
      </c>
      <c r="H8" s="10">
        <f t="shared" si="0"/>
        <v>0.02405203191581789</v>
      </c>
      <c r="I8" s="10">
        <f t="shared" si="0"/>
        <v>1</v>
      </c>
      <c r="K8" s="34" t="s">
        <v>44</v>
      </c>
      <c r="M8" s="12"/>
    </row>
    <row r="9" spans="2:11" ht="19.5" customHeight="1">
      <c r="B9" s="27" t="s">
        <v>70</v>
      </c>
      <c r="C9" s="28" t="s">
        <v>72</v>
      </c>
      <c r="D9" s="4">
        <f>$K$9*D8</f>
        <v>-1152.8478442275325</v>
      </c>
      <c r="E9" s="4">
        <f>$K$9*E8</f>
        <v>-219.20504438028232</v>
      </c>
      <c r="F9" s="4">
        <f>$K$9*F8</f>
        <v>-84.14301503049946</v>
      </c>
      <c r="G9" s="4">
        <f>$K$9*G8</f>
        <v>-71.16266641343066</v>
      </c>
      <c r="H9" s="4">
        <f>$K$9*H8</f>
        <v>-37.641429948254995</v>
      </c>
      <c r="I9" s="4">
        <f>SUM(D9:H9)</f>
        <v>-1565</v>
      </c>
      <c r="K9" s="5">
        <v>-1565</v>
      </c>
    </row>
    <row r="10" spans="4:9" ht="4.5" customHeight="1">
      <c r="D10" s="3"/>
      <c r="E10" s="3"/>
      <c r="F10" s="3"/>
      <c r="G10" s="3"/>
      <c r="H10" s="3"/>
      <c r="I10" s="3"/>
    </row>
    <row r="11" spans="2:11" ht="19.5" customHeight="1">
      <c r="B11" s="23" t="s">
        <v>7</v>
      </c>
      <c r="C11" s="48" t="s">
        <v>73</v>
      </c>
      <c r="D11" s="11">
        <f>D6+D9</f>
        <v>17657.152155772466</v>
      </c>
      <c r="E11" s="11">
        <f>E6+E9</f>
        <v>246.79495561971768</v>
      </c>
      <c r="F11" s="11">
        <f>F6+F9</f>
        <v>143.85698496950056</v>
      </c>
      <c r="G11" s="11">
        <f>G6+G9</f>
        <v>5900.837333586569</v>
      </c>
      <c r="H11" s="11">
        <f>H6+H9</f>
        <v>-301.641429948255</v>
      </c>
      <c r="I11" s="11">
        <f>SUM(D11:H11)</f>
        <v>23646.999999999996</v>
      </c>
      <c r="J11" s="12"/>
      <c r="K11" s="33" t="s">
        <v>45</v>
      </c>
    </row>
    <row r="12" spans="4:9" ht="4.5" customHeight="1">
      <c r="D12" s="3"/>
      <c r="E12" s="3"/>
      <c r="F12" s="3"/>
      <c r="G12" s="3"/>
      <c r="H12" s="3"/>
      <c r="I12" s="3"/>
    </row>
    <row r="13" spans="2:9" ht="19.5" customHeight="1">
      <c r="B13" s="20" t="s">
        <v>8</v>
      </c>
      <c r="C13" s="28" t="s">
        <v>74</v>
      </c>
      <c r="D13" s="5">
        <v>15205</v>
      </c>
      <c r="E13" s="5">
        <v>289</v>
      </c>
      <c r="F13" s="5">
        <v>765</v>
      </c>
      <c r="G13" s="5">
        <v>8733</v>
      </c>
      <c r="H13" s="5">
        <v>336</v>
      </c>
      <c r="I13" s="4">
        <f>SUM(D13:H13)</f>
        <v>25328</v>
      </c>
    </row>
    <row r="14" spans="2:9" ht="19.5" customHeight="1">
      <c r="B14" s="20" t="s">
        <v>1</v>
      </c>
      <c r="C14" s="28" t="s">
        <v>75</v>
      </c>
      <c r="D14" s="5">
        <f>D13+D11</f>
        <v>32862.15215577246</v>
      </c>
      <c r="E14" s="5">
        <f>E13+E11</f>
        <v>535.7949556197177</v>
      </c>
      <c r="F14" s="5">
        <f>F13+F11</f>
        <v>908.8569849695006</v>
      </c>
      <c r="G14" s="5">
        <f>G13+G11</f>
        <v>14633.837333586569</v>
      </c>
      <c r="H14" s="5">
        <f>H13+H11</f>
        <v>34.358570051745005</v>
      </c>
      <c r="I14" s="4">
        <f>SUM(D14:H14)</f>
        <v>48974.99999999999</v>
      </c>
    </row>
    <row r="15" spans="2:9" ht="4.5" customHeight="1">
      <c r="B15" s="6"/>
      <c r="C15" s="9"/>
      <c r="D15" s="7"/>
      <c r="E15" s="7"/>
      <c r="F15" s="7"/>
      <c r="G15" s="7"/>
      <c r="H15" s="7"/>
      <c r="I15" s="8"/>
    </row>
    <row r="16" spans="2:9" s="14" customFormat="1" ht="15" customHeight="1">
      <c r="B16" s="15" t="s">
        <v>9</v>
      </c>
      <c r="C16" s="16" t="s">
        <v>13</v>
      </c>
      <c r="D16" s="13">
        <f aca="true" t="shared" si="1" ref="D16:I16">D6/D5</f>
        <v>0.051592907003853695</v>
      </c>
      <c r="E16" s="13">
        <f t="shared" si="1"/>
        <v>0.006722155705898476</v>
      </c>
      <c r="F16" s="13">
        <f t="shared" si="1"/>
        <v>0.008568207440811725</v>
      </c>
      <c r="G16" s="13">
        <f t="shared" si="1"/>
        <v>0.265363252610531</v>
      </c>
      <c r="H16" s="13">
        <f t="shared" si="1"/>
        <v>-0.02217741935483871</v>
      </c>
      <c r="I16" s="13">
        <f t="shared" si="1"/>
        <v>0.05094084582170704</v>
      </c>
    </row>
    <row r="17" spans="2:9" s="14" customFormat="1" ht="15" customHeight="1">
      <c r="B17" s="15" t="s">
        <v>14</v>
      </c>
      <c r="C17" s="16" t="s">
        <v>77</v>
      </c>
      <c r="D17" s="13">
        <f aca="true" t="shared" si="2" ref="D17:I17">D14/D5</f>
        <v>0.09013577672085374</v>
      </c>
      <c r="E17" s="13">
        <f t="shared" si="2"/>
        <v>0.007728963772769755</v>
      </c>
      <c r="F17" s="13">
        <f t="shared" si="2"/>
        <v>0.03415471570723414</v>
      </c>
      <c r="G17" s="13">
        <f t="shared" si="2"/>
        <v>0.6502482707658995</v>
      </c>
      <c r="H17" s="13">
        <f t="shared" si="2"/>
        <v>0.002886304607841482</v>
      </c>
      <c r="I17" s="13">
        <f t="shared" si="2"/>
        <v>0.09895398715366104</v>
      </c>
    </row>
    <row r="18" spans="2:9" s="14" customFormat="1" ht="15" customHeight="1">
      <c r="B18" s="19" t="s">
        <v>10</v>
      </c>
      <c r="C18" s="60" t="s">
        <v>78</v>
      </c>
      <c r="D18" s="17">
        <v>303808</v>
      </c>
      <c r="E18" s="17">
        <v>19736</v>
      </c>
      <c r="F18" s="17">
        <v>15145</v>
      </c>
      <c r="G18" s="17">
        <v>197449</v>
      </c>
      <c r="H18" s="17">
        <v>519</v>
      </c>
      <c r="I18" s="18">
        <f>SUM(D18:H18)</f>
        <v>536657</v>
      </c>
    </row>
    <row r="19" spans="2:9" s="14" customFormat="1" ht="15" customHeight="1">
      <c r="B19" s="15" t="s">
        <v>2</v>
      </c>
      <c r="C19" s="60" t="s">
        <v>79</v>
      </c>
      <c r="D19" s="13">
        <f aca="true" t="shared" si="3" ref="D19:I19">D14/D18</f>
        <v>0.10816750103938166</v>
      </c>
      <c r="E19" s="13">
        <f t="shared" si="3"/>
        <v>0.027148102737115813</v>
      </c>
      <c r="F19" s="13">
        <f t="shared" si="3"/>
        <v>0.06001036546513704</v>
      </c>
      <c r="G19" s="13">
        <f t="shared" si="3"/>
        <v>0.07411451733656067</v>
      </c>
      <c r="H19" s="13">
        <f t="shared" si="3"/>
        <v>0.06620148372205203</v>
      </c>
      <c r="I19" s="13">
        <f t="shared" si="3"/>
        <v>0.09125940777815252</v>
      </c>
    </row>
    <row r="20" ht="4.5" customHeight="1"/>
    <row r="21" spans="2:11" ht="19.5" customHeight="1">
      <c r="B21" s="22" t="s">
        <v>15</v>
      </c>
      <c r="C21" s="28" t="s">
        <v>81</v>
      </c>
      <c r="D21" s="31">
        <f>'セグメント別マルチプル'!J9</f>
        <v>9.589679807176207</v>
      </c>
      <c r="E21" s="31">
        <f>'セグメント別マルチプル'!U12</f>
        <v>7.210073636664488</v>
      </c>
      <c r="F21" s="31">
        <f>'セグメント別マルチプル'!AE12</f>
        <v>8.260967391918564</v>
      </c>
      <c r="G21" s="113"/>
      <c r="H21" s="31">
        <v>0</v>
      </c>
      <c r="I21" s="59" t="s">
        <v>76</v>
      </c>
      <c r="K21" s="32" t="s">
        <v>51</v>
      </c>
    </row>
    <row r="22" spans="2:11" ht="19.5" customHeight="1">
      <c r="B22" s="22" t="s">
        <v>3</v>
      </c>
      <c r="C22" s="28" t="s">
        <v>82</v>
      </c>
      <c r="D22" s="4">
        <f>D21*D14</f>
        <v>315137.5169485632</v>
      </c>
      <c r="E22" s="4">
        <f>E21*E14</f>
        <v>3863.121084171546</v>
      </c>
      <c r="F22" s="4">
        <f>F21*F14</f>
        <v>7508.037916750464</v>
      </c>
      <c r="G22" s="114">
        <f>'不動産事業NOI評価'!D13</f>
        <v>310295.6756097561</v>
      </c>
      <c r="H22" s="4">
        <f>H21*H14</f>
        <v>0</v>
      </c>
      <c r="I22" s="30">
        <f>SUM(D22:H22)</f>
        <v>636804.3515592413</v>
      </c>
      <c r="K22" s="32" t="s">
        <v>52</v>
      </c>
    </row>
    <row r="23" ht="4.5" customHeight="1"/>
    <row r="24" spans="2:11" ht="19.5" customHeight="1">
      <c r="B24" s="22" t="s">
        <v>11</v>
      </c>
      <c r="C24" s="28" t="s">
        <v>83</v>
      </c>
      <c r="D24" s="24"/>
      <c r="E24" s="25"/>
      <c r="F24" s="25"/>
      <c r="G24" s="25"/>
      <c r="H24" s="25"/>
      <c r="I24" s="26">
        <f>80608+59720+149525</f>
        <v>289853</v>
      </c>
      <c r="K24" s="12"/>
    </row>
    <row r="25" spans="2:9" ht="19.5" customHeight="1">
      <c r="B25" s="27" t="s">
        <v>16</v>
      </c>
      <c r="C25" s="28" t="s">
        <v>20</v>
      </c>
      <c r="D25" s="24"/>
      <c r="E25" s="25"/>
      <c r="F25" s="25"/>
      <c r="G25" s="25"/>
      <c r="H25" s="25"/>
      <c r="I25" s="26">
        <v>58706</v>
      </c>
    </row>
    <row r="26" spans="2:13" ht="19.5" customHeight="1">
      <c r="B26" s="27" t="s">
        <v>17</v>
      </c>
      <c r="C26" s="28" t="s">
        <v>21</v>
      </c>
      <c r="D26" s="24"/>
      <c r="E26" s="25"/>
      <c r="F26" s="25"/>
      <c r="G26" s="25"/>
      <c r="H26" s="25"/>
      <c r="I26" s="26">
        <v>9546</v>
      </c>
      <c r="K26" s="123" t="s">
        <v>80</v>
      </c>
      <c r="L26" s="123"/>
      <c r="M26" s="123"/>
    </row>
    <row r="27" spans="2:13" ht="19.5" customHeight="1">
      <c r="B27" s="22" t="s">
        <v>4</v>
      </c>
      <c r="C27" s="28" t="s">
        <v>84</v>
      </c>
      <c r="D27" s="24"/>
      <c r="E27" s="25"/>
      <c r="F27" s="25"/>
      <c r="G27" s="25"/>
      <c r="H27" s="25"/>
      <c r="I27" s="26">
        <f>I24-I25-I26</f>
        <v>221601</v>
      </c>
      <c r="K27" s="123"/>
      <c r="L27" s="123"/>
      <c r="M27" s="123"/>
    </row>
    <row r="28" ht="4.5" customHeight="1"/>
    <row r="29" spans="2:9" ht="19.5" customHeight="1">
      <c r="B29" s="29" t="s">
        <v>18</v>
      </c>
      <c r="C29" s="48" t="s">
        <v>85</v>
      </c>
      <c r="D29" s="24"/>
      <c r="E29" s="25"/>
      <c r="F29" s="25"/>
      <c r="G29" s="25"/>
      <c r="H29" s="25"/>
      <c r="I29" s="26">
        <f>I22-I24</f>
        <v>346951.3515592413</v>
      </c>
    </row>
    <row r="30" spans="2:9" ht="19.5" customHeight="1">
      <c r="B30" s="29" t="s">
        <v>19</v>
      </c>
      <c r="C30" s="48" t="s">
        <v>86</v>
      </c>
      <c r="D30" s="24"/>
      <c r="E30" s="25"/>
      <c r="F30" s="25"/>
      <c r="G30" s="25"/>
      <c r="H30" s="25"/>
      <c r="I30" s="26">
        <v>356179485</v>
      </c>
    </row>
    <row r="31" spans="2:9" s="38" customFormat="1" ht="19.5" customHeight="1">
      <c r="B31" s="41" t="s">
        <v>88</v>
      </c>
      <c r="C31" s="61" t="s">
        <v>87</v>
      </c>
      <c r="D31" s="42"/>
      <c r="E31" s="43"/>
      <c r="F31" s="43"/>
      <c r="G31" s="43"/>
      <c r="H31" s="43"/>
      <c r="I31" s="44">
        <f>I29*10^6/I30</f>
        <v>974.0913392562215</v>
      </c>
    </row>
    <row r="32" ht="10.5" customHeight="1"/>
    <row r="33" spans="2:9" s="39" customFormat="1" ht="19.5" customHeight="1">
      <c r="B33" s="121" t="s">
        <v>22</v>
      </c>
      <c r="C33" s="122"/>
      <c r="D33" s="40"/>
      <c r="E33" s="40"/>
      <c r="F33" s="40"/>
      <c r="G33" s="40"/>
      <c r="H33" s="40"/>
      <c r="I33" s="45">
        <v>825</v>
      </c>
    </row>
    <row r="34" spans="2:9" s="39" customFormat="1" ht="19.5" customHeight="1">
      <c r="B34" s="41" t="s">
        <v>23</v>
      </c>
      <c r="C34" s="46"/>
      <c r="D34" s="40"/>
      <c r="E34" s="40"/>
      <c r="F34" s="40"/>
      <c r="G34" s="40"/>
      <c r="H34" s="40"/>
      <c r="I34" s="47" t="s">
        <v>53</v>
      </c>
    </row>
    <row r="35" ht="19.5" customHeight="1">
      <c r="B35" s="1" t="s">
        <v>24</v>
      </c>
    </row>
  </sheetData>
  <sheetProtection/>
  <mergeCells count="3">
    <mergeCell ref="B4:C4"/>
    <mergeCell ref="K26:M27"/>
    <mergeCell ref="B33:C33"/>
  </mergeCells>
  <printOptions/>
  <pageMargins left="0.7" right="0.7" top="0.75" bottom="0.75" header="0.3" footer="0.3"/>
  <pageSetup horizontalDpi="600" verticalDpi="600" orientation="portrait" paperSize="9" r:id="rId2"/>
  <ignoredErrors>
    <ignoredError sqref="G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J20"/>
  <sheetViews>
    <sheetView zoomScalePageLayoutView="0" workbookViewId="0" topLeftCell="A1">
      <selection activeCell="B4" sqref="B4:D14"/>
    </sheetView>
  </sheetViews>
  <sheetFormatPr defaultColWidth="9.140625" defaultRowHeight="15"/>
  <cols>
    <col min="1" max="1" width="8.7109375" style="97" customWidth="1"/>
    <col min="2" max="2" width="22.8515625" style="97" customWidth="1"/>
    <col min="3" max="3" width="12.140625" style="108" customWidth="1"/>
    <col min="4" max="4" width="15.57421875" style="97" customWidth="1"/>
    <col min="5" max="5" width="3.421875" style="97" customWidth="1"/>
    <col min="6" max="9" width="8.7109375" style="97" customWidth="1"/>
    <col min="10" max="10" width="23.57421875" style="1" customWidth="1"/>
    <col min="11" max="16384" width="8.7109375" style="97" customWidth="1"/>
  </cols>
  <sheetData>
    <row r="1" ht="13.5">
      <c r="J1" s="3"/>
    </row>
    <row r="2" ht="13.5">
      <c r="J2" s="3"/>
    </row>
    <row r="3" ht="13.5">
      <c r="J3" s="3"/>
    </row>
    <row r="4" spans="3:10" s="95" customFormat="1" ht="18" customHeight="1">
      <c r="C4" s="104"/>
      <c r="D4" s="96" t="s">
        <v>89</v>
      </c>
      <c r="J4" s="115"/>
    </row>
    <row r="5" spans="2:10" s="112" customFormat="1" ht="25.5" customHeight="1">
      <c r="B5" s="140" t="s">
        <v>139</v>
      </c>
      <c r="C5" s="141"/>
      <c r="D5" s="142"/>
      <c r="J5" s="116"/>
    </row>
    <row r="6" spans="2:10" ht="21.75" customHeight="1">
      <c r="B6" s="98" t="s">
        <v>125</v>
      </c>
      <c r="C6" s="105" t="s">
        <v>131</v>
      </c>
      <c r="D6" s="5">
        <v>14705</v>
      </c>
      <c r="J6" s="3" t="s">
        <v>140</v>
      </c>
    </row>
    <row r="7" spans="2:10" ht="21.75" customHeight="1">
      <c r="B7" s="99" t="s">
        <v>126</v>
      </c>
      <c r="C7" s="105" t="s">
        <v>132</v>
      </c>
      <c r="D7" s="100">
        <v>0.041</v>
      </c>
      <c r="J7" s="11">
        <v>19125</v>
      </c>
    </row>
    <row r="8" spans="2:10" ht="21.75" customHeight="1">
      <c r="B8" s="101" t="s">
        <v>127</v>
      </c>
      <c r="C8" s="106" t="s">
        <v>133</v>
      </c>
      <c r="D8" s="102">
        <f>D6/D7</f>
        <v>358658.53658536583</v>
      </c>
      <c r="J8" s="11">
        <v>810</v>
      </c>
    </row>
    <row r="9" spans="2:10" ht="21.75" customHeight="1">
      <c r="B9" s="103" t="s">
        <v>128</v>
      </c>
      <c r="C9" s="107" t="s">
        <v>134</v>
      </c>
      <c r="D9" s="4">
        <v>197449</v>
      </c>
      <c r="J9" s="11">
        <v>38737</v>
      </c>
    </row>
    <row r="10" spans="2:10" ht="21.75" customHeight="1">
      <c r="B10" s="103" t="s">
        <v>129</v>
      </c>
      <c r="C10" s="107" t="s">
        <v>141</v>
      </c>
      <c r="D10" s="4">
        <f>D8-D9</f>
        <v>161209.53658536583</v>
      </c>
      <c r="J10" s="11">
        <v>17319</v>
      </c>
    </row>
    <row r="11" spans="2:10" ht="21.75" customHeight="1">
      <c r="B11" s="118" t="s">
        <v>142</v>
      </c>
      <c r="C11" s="107" t="s">
        <v>137</v>
      </c>
      <c r="D11" s="10">
        <v>0.3</v>
      </c>
      <c r="J11" s="11">
        <v>1760</v>
      </c>
    </row>
    <row r="12" spans="2:10" ht="21.75" customHeight="1">
      <c r="B12" s="103" t="s">
        <v>135</v>
      </c>
      <c r="C12" s="107" t="s">
        <v>136</v>
      </c>
      <c r="D12" s="4">
        <f>-D10*D11</f>
        <v>-48362.86097560975</v>
      </c>
      <c r="J12" s="11">
        <v>451</v>
      </c>
    </row>
    <row r="13" spans="2:10" ht="21.75" customHeight="1">
      <c r="B13" s="109" t="s">
        <v>130</v>
      </c>
      <c r="C13" s="110" t="s">
        <v>138</v>
      </c>
      <c r="D13" s="111">
        <f>D8+D12</f>
        <v>310295.6756097561</v>
      </c>
      <c r="J13" s="117">
        <f>SUM(J7:J12)</f>
        <v>78202</v>
      </c>
    </row>
    <row r="14" spans="2:10" ht="21.75" customHeight="1">
      <c r="B14" s="97" t="s">
        <v>143</v>
      </c>
      <c r="J14" s="3"/>
    </row>
    <row r="15" ht="13.5">
      <c r="J15" s="3"/>
    </row>
    <row r="16" ht="13.5">
      <c r="J16" s="3"/>
    </row>
    <row r="17" ht="13.5">
      <c r="J17" s="3"/>
    </row>
    <row r="18" ht="13.5">
      <c r="J18" s="3"/>
    </row>
    <row r="19" ht="13.5">
      <c r="J19" s="3"/>
    </row>
    <row r="20" ht="13.5">
      <c r="J20" s="3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2017-02-18T09:48:10Z</dcterms:created>
  <dcterms:modified xsi:type="dcterms:W3CDTF">2017-03-04T10:34:11Z</dcterms:modified>
  <cp:category/>
  <cp:version/>
  <cp:contentType/>
  <cp:contentStatus/>
</cp:coreProperties>
</file>